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 codeName="{4D1C537B-E38A-612A-F078-A93A15B4B7F4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rrett.martens\Desktop\"/>
    </mc:Choice>
  </mc:AlternateContent>
  <xr:revisionPtr revIDLastSave="0" documentId="8_{EE59996E-09F8-4591-86D5-BE50C13ACFE8}" xr6:coauthVersionLast="46" xr6:coauthVersionMax="46" xr10:uidLastSave="{00000000-0000-0000-0000-000000000000}"/>
  <bookViews>
    <workbookView xWindow="-28920" yWindow="-120" windowWidth="29040" windowHeight="15840" tabRatio="854" activeTab="2" xr2:uid="{00000000-000D-0000-FFFF-FFFF00000000}"/>
  </bookViews>
  <sheets>
    <sheet name="Instruction Sheet" sheetId="7" r:id="rId1"/>
    <sheet name="Price Sheet" sheetId="12" r:id="rId2"/>
    <sheet name="Order Form" sheetId="1" r:id="rId3"/>
    <sheet name="Lists" sheetId="15" state="hidden" r:id="rId4"/>
    <sheet name="Summary Sheet" sheetId="14" state="hidden" r:id="rId5"/>
    <sheet name="ClassicData" sheetId="3" state="hidden" r:id="rId6"/>
    <sheet name="ClassicBreakdown" sheetId="4" state="hidden" r:id="rId7"/>
    <sheet name="BuckleData" sheetId="5" state="hidden" r:id="rId8"/>
    <sheet name="BuckleBreakdown" sheetId="6" state="hidden" r:id="rId9"/>
    <sheet name="Go-In! &amp; Fast Eddie Package BD" sheetId="8" state="hidden" r:id="rId10"/>
    <sheet name="Go-In! &amp; Fast Eddie Data" sheetId="9" state="hidden" r:id="rId11"/>
    <sheet name="Go-In! &amp; Fast Eddie Buckle BD" sheetId="10" state="hidden" r:id="rId12"/>
    <sheet name="Go-In! &amp; Fast Eddie Buckle Data" sheetId="11" state="hidden" r:id="rId13"/>
  </sheets>
  <definedNames>
    <definedName name="AllBucklesList">#REF!</definedName>
    <definedName name="BallMarkTool">Table17[BallMarkTool]</definedName>
    <definedName name="CapPrice">ClassicData!$E$16</definedName>
    <definedName name="ColorPrint">Table1612[ColorPrint]</definedName>
    <definedName name="CustomBuckle">Table18[CustomBuckle]</definedName>
    <definedName name="CustomBuckleList">Table16121320[CustomBuckleList]</definedName>
    <definedName name="Customization">Table25[Customization]</definedName>
    <definedName name="CustomRibbon">Table16121314[CustomRibbon]</definedName>
    <definedName name="Debossed">Table1610[Debossed]</definedName>
    <definedName name="DescStart">'Order Form'!#REF!</definedName>
    <definedName name="Embossed">Table16[Embossed]</definedName>
    <definedName name="Etched">Table1611[Etched]</definedName>
    <definedName name="LogoPlacement">Table20[LogoPlacement]</definedName>
    <definedName name="Packaging">Table14[Packaging]</definedName>
    <definedName name="PriceLevel">Table19[PriceLevel]</definedName>
    <definedName name="_xlnm.Print_Titles" localSheetId="2">'Order Form'!$32:$33</definedName>
    <definedName name="QtyStart">'Order Form'!$H$33</definedName>
    <definedName name="Start">'Order Form'!$H$33</definedName>
    <definedName name="Strap">Table21[Strap]</definedName>
    <definedName name="StrapOnly">Table161213[StrapOnly]</definedName>
    <definedName name="SumStart">'Summary Sheet'!$E$5</definedName>
    <definedName name="Total">'Order Form'!$J$70</definedName>
    <definedName name="TournAllBuckles">#REF!</definedName>
    <definedName name="TournCustomization">#REF!</definedName>
    <definedName name="TournLogoPlacement">#REF!</definedName>
    <definedName name="TournPriceLevel">#REF!</definedName>
    <definedName name="TournStrap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34" i="1" l="1"/>
  <c r="N34" i="1"/>
  <c r="O34" i="1"/>
  <c r="P34" i="1"/>
  <c r="U34" i="1"/>
  <c r="V34" i="1"/>
  <c r="W34" i="1"/>
  <c r="X34" i="1"/>
  <c r="K35" i="1"/>
  <c r="L35" i="1"/>
  <c r="M35" i="1"/>
  <c r="N35" i="1"/>
  <c r="O35" i="1"/>
  <c r="P35" i="1"/>
  <c r="S35" i="1"/>
  <c r="T35" i="1"/>
  <c r="U35" i="1"/>
  <c r="R35" i="1" s="1"/>
  <c r="V35" i="1"/>
  <c r="W35" i="1"/>
  <c r="X35" i="1"/>
  <c r="K36" i="1"/>
  <c r="L36" i="1"/>
  <c r="M36" i="1"/>
  <c r="N36" i="1"/>
  <c r="O36" i="1"/>
  <c r="P36" i="1"/>
  <c r="S36" i="1"/>
  <c r="T36" i="1"/>
  <c r="U36" i="1"/>
  <c r="Q36" i="1" s="1"/>
  <c r="V36" i="1"/>
  <c r="W36" i="1"/>
  <c r="X36" i="1"/>
  <c r="K37" i="1"/>
  <c r="L37" i="1"/>
  <c r="M37" i="1"/>
  <c r="N37" i="1"/>
  <c r="O37" i="1"/>
  <c r="P37" i="1"/>
  <c r="S37" i="1"/>
  <c r="T37" i="1"/>
  <c r="U37" i="1"/>
  <c r="V37" i="1"/>
  <c r="W37" i="1"/>
  <c r="X37" i="1"/>
  <c r="K38" i="1"/>
  <c r="L38" i="1"/>
  <c r="M38" i="1"/>
  <c r="N38" i="1"/>
  <c r="O38" i="1"/>
  <c r="P38" i="1"/>
  <c r="S38" i="1"/>
  <c r="T38" i="1"/>
  <c r="U38" i="1"/>
  <c r="V38" i="1"/>
  <c r="W38" i="1"/>
  <c r="X38" i="1"/>
  <c r="K39" i="1"/>
  <c r="L39" i="1"/>
  <c r="M39" i="1"/>
  <c r="N39" i="1"/>
  <c r="O39" i="1"/>
  <c r="P39" i="1"/>
  <c r="S39" i="1"/>
  <c r="T39" i="1"/>
  <c r="U39" i="1"/>
  <c r="R39" i="1" s="1"/>
  <c r="V39" i="1"/>
  <c r="W39" i="1"/>
  <c r="X39" i="1"/>
  <c r="L40" i="1"/>
  <c r="M40" i="1"/>
  <c r="N40" i="1"/>
  <c r="O40" i="1"/>
  <c r="P40" i="1"/>
  <c r="S40" i="1"/>
  <c r="T40" i="1"/>
  <c r="U40" i="1"/>
  <c r="V40" i="1"/>
  <c r="W40" i="1"/>
  <c r="X40" i="1"/>
  <c r="K41" i="1"/>
  <c r="L41" i="1"/>
  <c r="M41" i="1"/>
  <c r="N41" i="1"/>
  <c r="O41" i="1"/>
  <c r="P41" i="1"/>
  <c r="S41" i="1"/>
  <c r="T41" i="1"/>
  <c r="U41" i="1"/>
  <c r="V41" i="1"/>
  <c r="W41" i="1"/>
  <c r="X41" i="1"/>
  <c r="K42" i="1"/>
  <c r="L42" i="1"/>
  <c r="M42" i="1"/>
  <c r="N42" i="1"/>
  <c r="O42" i="1"/>
  <c r="P42" i="1"/>
  <c r="S42" i="1"/>
  <c r="T42" i="1"/>
  <c r="U42" i="1"/>
  <c r="V42" i="1"/>
  <c r="W42" i="1"/>
  <c r="X42" i="1"/>
  <c r="K43" i="1"/>
  <c r="L43" i="1"/>
  <c r="M43" i="1"/>
  <c r="N43" i="1"/>
  <c r="O43" i="1"/>
  <c r="P43" i="1"/>
  <c r="S43" i="1"/>
  <c r="T43" i="1"/>
  <c r="U43" i="1"/>
  <c r="V43" i="1"/>
  <c r="W43" i="1"/>
  <c r="X43" i="1"/>
  <c r="K44" i="1"/>
  <c r="L44" i="1"/>
  <c r="M44" i="1"/>
  <c r="N44" i="1"/>
  <c r="O44" i="1"/>
  <c r="P44" i="1"/>
  <c r="S44" i="1"/>
  <c r="T44" i="1"/>
  <c r="U44" i="1"/>
  <c r="V44" i="1"/>
  <c r="W44" i="1"/>
  <c r="X44" i="1"/>
  <c r="K45" i="1"/>
  <c r="L45" i="1"/>
  <c r="M45" i="1"/>
  <c r="N45" i="1"/>
  <c r="O45" i="1"/>
  <c r="P45" i="1"/>
  <c r="S45" i="1"/>
  <c r="T45" i="1"/>
  <c r="U45" i="1"/>
  <c r="V45" i="1"/>
  <c r="W45" i="1"/>
  <c r="X45" i="1"/>
  <c r="K46" i="1"/>
  <c r="L46" i="1"/>
  <c r="M46" i="1"/>
  <c r="N46" i="1"/>
  <c r="O46" i="1"/>
  <c r="P46" i="1"/>
  <c r="S46" i="1"/>
  <c r="T46" i="1"/>
  <c r="U46" i="1"/>
  <c r="V46" i="1"/>
  <c r="W46" i="1"/>
  <c r="X46" i="1"/>
  <c r="K47" i="1"/>
  <c r="L47" i="1"/>
  <c r="M47" i="1"/>
  <c r="N47" i="1"/>
  <c r="O47" i="1"/>
  <c r="P47" i="1"/>
  <c r="S47" i="1"/>
  <c r="T47" i="1"/>
  <c r="U47" i="1"/>
  <c r="V47" i="1"/>
  <c r="W47" i="1"/>
  <c r="X47" i="1"/>
  <c r="K48" i="1"/>
  <c r="L48" i="1"/>
  <c r="M48" i="1"/>
  <c r="N48" i="1"/>
  <c r="O48" i="1"/>
  <c r="P48" i="1"/>
  <c r="S48" i="1"/>
  <c r="T48" i="1"/>
  <c r="U48" i="1"/>
  <c r="V48" i="1"/>
  <c r="W48" i="1"/>
  <c r="X48" i="1"/>
  <c r="K49" i="1"/>
  <c r="L49" i="1"/>
  <c r="M49" i="1"/>
  <c r="N49" i="1"/>
  <c r="O49" i="1"/>
  <c r="P49" i="1"/>
  <c r="S49" i="1"/>
  <c r="T49" i="1"/>
  <c r="U49" i="1"/>
  <c r="V49" i="1"/>
  <c r="W49" i="1"/>
  <c r="X49" i="1"/>
  <c r="K50" i="1"/>
  <c r="L50" i="1"/>
  <c r="M50" i="1"/>
  <c r="N50" i="1"/>
  <c r="O50" i="1"/>
  <c r="P50" i="1"/>
  <c r="S50" i="1"/>
  <c r="T50" i="1"/>
  <c r="U50" i="1"/>
  <c r="V50" i="1"/>
  <c r="W50" i="1"/>
  <c r="X50" i="1"/>
  <c r="K51" i="1"/>
  <c r="L51" i="1"/>
  <c r="M51" i="1"/>
  <c r="N51" i="1"/>
  <c r="O51" i="1"/>
  <c r="P51" i="1"/>
  <c r="S51" i="1"/>
  <c r="T51" i="1"/>
  <c r="U51" i="1"/>
  <c r="V51" i="1"/>
  <c r="W51" i="1"/>
  <c r="X51" i="1"/>
  <c r="K52" i="1"/>
  <c r="L52" i="1"/>
  <c r="M52" i="1"/>
  <c r="N52" i="1"/>
  <c r="O52" i="1"/>
  <c r="P52" i="1"/>
  <c r="S52" i="1"/>
  <c r="T52" i="1"/>
  <c r="U52" i="1"/>
  <c r="V52" i="1"/>
  <c r="W52" i="1"/>
  <c r="X52" i="1"/>
  <c r="K53" i="1"/>
  <c r="L53" i="1"/>
  <c r="M53" i="1"/>
  <c r="N53" i="1"/>
  <c r="O53" i="1"/>
  <c r="P53" i="1"/>
  <c r="S53" i="1"/>
  <c r="T53" i="1"/>
  <c r="U53" i="1"/>
  <c r="V53" i="1"/>
  <c r="W53" i="1"/>
  <c r="X53" i="1"/>
  <c r="M58" i="1"/>
  <c r="U58" i="1"/>
  <c r="V58" i="1"/>
  <c r="W58" i="1"/>
  <c r="K59" i="1"/>
  <c r="L59" i="1"/>
  <c r="M59" i="1"/>
  <c r="S59" i="1"/>
  <c r="T59" i="1"/>
  <c r="U59" i="1"/>
  <c r="V59" i="1"/>
  <c r="W59" i="1"/>
  <c r="K60" i="1"/>
  <c r="L60" i="1"/>
  <c r="M60" i="1"/>
  <c r="S60" i="1"/>
  <c r="T60" i="1"/>
  <c r="U60" i="1"/>
  <c r="V60" i="1"/>
  <c r="W60" i="1"/>
  <c r="K61" i="1"/>
  <c r="L61" i="1"/>
  <c r="M61" i="1"/>
  <c r="S61" i="1"/>
  <c r="T61" i="1"/>
  <c r="U61" i="1"/>
  <c r="Q61" i="1" s="1"/>
  <c r="V61" i="1"/>
  <c r="W61" i="1"/>
  <c r="K62" i="1"/>
  <c r="L62" i="1"/>
  <c r="M62" i="1"/>
  <c r="S62" i="1"/>
  <c r="T62" i="1"/>
  <c r="U62" i="1"/>
  <c r="Q62" i="1" s="1"/>
  <c r="V62" i="1"/>
  <c r="W62" i="1"/>
  <c r="K63" i="1"/>
  <c r="L63" i="1"/>
  <c r="M63" i="1"/>
  <c r="S63" i="1"/>
  <c r="T63" i="1"/>
  <c r="U63" i="1"/>
  <c r="Q63" i="1" s="1"/>
  <c r="V63" i="1"/>
  <c r="W63" i="1"/>
  <c r="K64" i="1"/>
  <c r="L64" i="1"/>
  <c r="M64" i="1"/>
  <c r="S64" i="1"/>
  <c r="T64" i="1"/>
  <c r="U64" i="1"/>
  <c r="V64" i="1"/>
  <c r="W64" i="1"/>
  <c r="K65" i="1"/>
  <c r="L65" i="1"/>
  <c r="M65" i="1"/>
  <c r="S65" i="1"/>
  <c r="T65" i="1"/>
  <c r="U65" i="1"/>
  <c r="Q65" i="1" s="1"/>
  <c r="V65" i="1"/>
  <c r="W65" i="1"/>
  <c r="K66" i="1"/>
  <c r="L66" i="1"/>
  <c r="M66" i="1"/>
  <c r="S66" i="1"/>
  <c r="T66" i="1"/>
  <c r="U66" i="1"/>
  <c r="V66" i="1"/>
  <c r="W66" i="1"/>
  <c r="K67" i="1"/>
  <c r="L67" i="1"/>
  <c r="M67" i="1"/>
  <c r="S67" i="1"/>
  <c r="T67" i="1"/>
  <c r="U67" i="1"/>
  <c r="V67" i="1"/>
  <c r="W67" i="1"/>
  <c r="R53" i="1" l="1"/>
  <c r="R52" i="1"/>
  <c r="R47" i="1"/>
  <c r="R43" i="1"/>
  <c r="R66" i="1"/>
  <c r="R61" i="1"/>
  <c r="Q60" i="1"/>
  <c r="R58" i="1"/>
  <c r="R36" i="1"/>
  <c r="Q48" i="1"/>
  <c r="R44" i="1"/>
  <c r="R40" i="1"/>
  <c r="R34" i="1"/>
  <c r="Q40" i="1"/>
  <c r="Q67" i="1"/>
  <c r="Q66" i="1"/>
  <c r="R65" i="1"/>
  <c r="Q51" i="1"/>
  <c r="Q50" i="1"/>
  <c r="Q49" i="1"/>
  <c r="R48" i="1"/>
  <c r="Q47" i="1"/>
  <c r="Q42" i="1"/>
  <c r="Q41" i="1"/>
  <c r="Q39" i="1"/>
  <c r="Q35" i="1"/>
  <c r="Q44" i="1"/>
  <c r="Q64" i="1"/>
  <c r="R62" i="1"/>
  <c r="Q59" i="1"/>
  <c r="Q58" i="1"/>
  <c r="L58" i="1" s="1"/>
  <c r="Q52" i="1"/>
  <c r="Q46" i="1"/>
  <c r="Q45" i="1"/>
  <c r="Q43" i="1"/>
  <c r="Q38" i="1"/>
  <c r="Q37" i="1"/>
  <c r="Q34" i="1"/>
  <c r="R64" i="1"/>
  <c r="R46" i="1"/>
  <c r="R42" i="1"/>
  <c r="R38" i="1"/>
  <c r="R60" i="1"/>
  <c r="Q53" i="1"/>
  <c r="R50" i="1"/>
  <c r="R67" i="1"/>
  <c r="R59" i="1"/>
  <c r="R63" i="1"/>
  <c r="R51" i="1"/>
  <c r="R49" i="1"/>
  <c r="R45" i="1"/>
  <c r="R41" i="1"/>
  <c r="R37" i="1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62" i="14"/>
  <c r="E161" i="14"/>
  <c r="I70" i="1" l="1"/>
  <c r="E137" i="14" l="1"/>
  <c r="E136" i="14"/>
  <c r="E135" i="14"/>
  <c r="E134" i="14"/>
  <c r="P59" i="3" l="1"/>
  <c r="P60" i="3" s="1"/>
  <c r="P61" i="3" s="1"/>
  <c r="P62" i="3" s="1"/>
  <c r="P63" i="3" s="1"/>
  <c r="P64" i="3" s="1"/>
  <c r="P65" i="3" s="1"/>
  <c r="P66" i="3" s="1"/>
  <c r="P67" i="3" s="1"/>
  <c r="P68" i="3" s="1"/>
  <c r="P69" i="3" s="1"/>
  <c r="P70" i="3" s="1"/>
  <c r="P71" i="3" s="1"/>
  <c r="P72" i="3" s="1"/>
  <c r="P73" i="3" s="1"/>
  <c r="P74" i="3" s="1"/>
  <c r="P75" i="3" s="1"/>
  <c r="P76" i="3" s="1"/>
  <c r="P77" i="3" s="1"/>
  <c r="P78" i="3" s="1"/>
  <c r="P79" i="3" s="1"/>
  <c r="P80" i="3" s="1"/>
  <c r="P81" i="3" s="1"/>
  <c r="P82" i="3" s="1"/>
  <c r="P83" i="3" s="1"/>
  <c r="P84" i="3" s="1"/>
  <c r="P85" i="3" s="1"/>
  <c r="P86" i="3" s="1"/>
  <c r="P87" i="3" s="1"/>
  <c r="P88" i="3" s="1"/>
  <c r="P89" i="3" s="1"/>
  <c r="P90" i="3" s="1"/>
  <c r="P91" i="3" s="1"/>
  <c r="P92" i="3" s="1"/>
  <c r="P93" i="3" s="1"/>
  <c r="P94" i="3" s="1"/>
  <c r="P95" i="3" s="1"/>
  <c r="P96" i="3" s="1"/>
  <c r="P97" i="3" s="1"/>
  <c r="P98" i="3" s="1"/>
  <c r="P99" i="3" s="1"/>
  <c r="P100" i="3" s="1"/>
  <c r="P101" i="3" s="1"/>
  <c r="P102" i="3" s="1"/>
  <c r="P103" i="3" s="1"/>
  <c r="P104" i="3" s="1"/>
  <c r="P105" i="3" s="1"/>
  <c r="P106" i="3" s="1"/>
  <c r="P107" i="3" s="1"/>
  <c r="P108" i="3" s="1"/>
  <c r="P109" i="3" s="1"/>
  <c r="P110" i="3" s="1"/>
  <c r="P111" i="3" s="1"/>
  <c r="P112" i="3" s="1"/>
  <c r="P113" i="3" s="1"/>
  <c r="P114" i="3" s="1"/>
  <c r="P115" i="3" s="1"/>
  <c r="P116" i="3" s="1"/>
  <c r="P117" i="3" s="1"/>
  <c r="P118" i="3" s="1"/>
  <c r="P119" i="3" s="1"/>
  <c r="P120" i="3" s="1"/>
  <c r="P121" i="3" s="1"/>
  <c r="P122" i="3" s="1"/>
  <c r="P123" i="3" s="1"/>
  <c r="P124" i="3" s="1"/>
  <c r="P125" i="3" s="1"/>
  <c r="P126" i="3" s="1"/>
  <c r="P127" i="3" s="1"/>
  <c r="P128" i="3" s="1"/>
  <c r="P129" i="3" s="1"/>
  <c r="P130" i="3" s="1"/>
  <c r="P131" i="3" s="1"/>
  <c r="P132" i="3" s="1"/>
  <c r="P133" i="3" s="1"/>
  <c r="P134" i="3" s="1"/>
  <c r="P135" i="3" s="1"/>
  <c r="P136" i="3" s="1"/>
  <c r="P137" i="3" s="1"/>
  <c r="P138" i="3" s="1"/>
  <c r="P139" i="3" s="1"/>
  <c r="P140" i="3" s="1"/>
  <c r="P141" i="3" s="1"/>
  <c r="P142" i="3" s="1"/>
  <c r="P143" i="3" s="1"/>
  <c r="P144" i="3" s="1"/>
  <c r="P145" i="3" s="1"/>
  <c r="P146" i="3" s="1"/>
  <c r="P147" i="3" s="1"/>
  <c r="P148" i="3" s="1"/>
  <c r="P149" i="3" s="1"/>
  <c r="P150" i="3" s="1"/>
  <c r="P151" i="3" s="1"/>
  <c r="P152" i="3" s="1"/>
  <c r="P153" i="3" s="1"/>
  <c r="P154" i="3" s="1"/>
  <c r="P155" i="3" s="1"/>
  <c r="P156" i="3" s="1"/>
  <c r="P157" i="3" s="1"/>
  <c r="P158" i="3" s="1"/>
  <c r="P159" i="3" s="1"/>
  <c r="P160" i="3" s="1"/>
  <c r="P161" i="3" s="1"/>
  <c r="P162" i="3" s="1"/>
  <c r="P163" i="3" s="1"/>
  <c r="P164" i="3" s="1"/>
  <c r="P165" i="3" s="1"/>
  <c r="P166" i="3" s="1"/>
  <c r="P167" i="3" s="1"/>
  <c r="P168" i="3" s="1"/>
  <c r="P169" i="3" s="1"/>
  <c r="P170" i="3" s="1"/>
  <c r="P171" i="3" s="1"/>
  <c r="P172" i="3" s="1"/>
  <c r="P173" i="3" s="1"/>
  <c r="P174" i="3" s="1"/>
  <c r="P175" i="3" s="1"/>
  <c r="P176" i="3" s="1"/>
  <c r="P177" i="3" s="1"/>
  <c r="P178" i="3" s="1"/>
  <c r="P179" i="3" s="1"/>
  <c r="P180" i="3" s="1"/>
  <c r="P181" i="3" s="1"/>
  <c r="P182" i="3" s="1"/>
  <c r="P183" i="3" s="1"/>
  <c r="P184" i="3" s="1"/>
  <c r="P185" i="3" s="1"/>
  <c r="P186" i="3" s="1"/>
  <c r="P187" i="3" s="1"/>
  <c r="P188" i="3" s="1"/>
  <c r="P189" i="3" s="1"/>
  <c r="P190" i="3" s="1"/>
  <c r="P191" i="3" s="1"/>
  <c r="P192" i="3" s="1"/>
  <c r="P193" i="3" s="1"/>
  <c r="P194" i="3" s="1"/>
  <c r="P195" i="3" s="1"/>
  <c r="P196" i="3" s="1"/>
  <c r="P197" i="3" s="1"/>
  <c r="P198" i="3" s="1"/>
  <c r="P199" i="3" s="1"/>
  <c r="P200" i="3" s="1"/>
  <c r="P201" i="3" s="1"/>
  <c r="P202" i="3" s="1"/>
  <c r="P203" i="3" s="1"/>
  <c r="P204" i="3" s="1"/>
  <c r="P205" i="3" s="1"/>
  <c r="P206" i="3" s="1"/>
  <c r="P207" i="3" s="1"/>
  <c r="P208" i="3" s="1"/>
  <c r="P209" i="3" s="1"/>
  <c r="P210" i="3" s="1"/>
  <c r="P211" i="3" s="1"/>
  <c r="P212" i="3" s="1"/>
  <c r="P213" i="3" s="1"/>
  <c r="P214" i="3" s="1"/>
  <c r="P215" i="3" s="1"/>
  <c r="P216" i="3" s="1"/>
  <c r="P217" i="3" s="1"/>
  <c r="P218" i="3" s="1"/>
  <c r="P219" i="3" s="1"/>
  <c r="P220" i="3" s="1"/>
  <c r="P221" i="3" s="1"/>
  <c r="P222" i="3" s="1"/>
  <c r="P223" i="3" s="1"/>
  <c r="P224" i="3" s="1"/>
  <c r="P225" i="3" s="1"/>
  <c r="P226" i="3" s="1"/>
  <c r="P227" i="3" s="1"/>
  <c r="P228" i="3" s="1"/>
  <c r="P229" i="3" s="1"/>
  <c r="P230" i="3" s="1"/>
  <c r="P231" i="3" s="1"/>
  <c r="P232" i="3" s="1"/>
  <c r="P233" i="3" s="1"/>
  <c r="P234" i="3" s="1"/>
  <c r="P235" i="3" s="1"/>
  <c r="P236" i="3" s="1"/>
  <c r="P237" i="3" s="1"/>
  <c r="P238" i="3" s="1"/>
  <c r="P239" i="3" s="1"/>
  <c r="P240" i="3" s="1"/>
  <c r="P241" i="3" s="1"/>
  <c r="P242" i="3" s="1"/>
  <c r="P243" i="3" s="1"/>
  <c r="P244" i="3" s="1"/>
  <c r="P245" i="3" s="1"/>
  <c r="P246" i="3" s="1"/>
  <c r="P247" i="3" s="1"/>
  <c r="P248" i="3" s="1"/>
  <c r="P249" i="3" s="1"/>
  <c r="P250" i="3" s="1"/>
  <c r="P251" i="3" s="1"/>
  <c r="P252" i="3" s="1"/>
  <c r="P253" i="3" s="1"/>
  <c r="P254" i="3" s="1"/>
  <c r="P255" i="3" s="1"/>
  <c r="P256" i="3" s="1"/>
  <c r="P257" i="3" s="1"/>
  <c r="P258" i="3" s="1"/>
  <c r="P259" i="3" s="1"/>
  <c r="P260" i="3" s="1"/>
  <c r="P261" i="3" s="1"/>
  <c r="P262" i="3" s="1"/>
  <c r="P263" i="3" s="1"/>
  <c r="P264" i="3" s="1"/>
  <c r="P265" i="3" s="1"/>
  <c r="P266" i="3" s="1"/>
  <c r="P267" i="3" s="1"/>
  <c r="P268" i="3" s="1"/>
  <c r="P269" i="3" s="1"/>
  <c r="P270" i="3" s="1"/>
  <c r="P271" i="3" s="1"/>
  <c r="P272" i="3" s="1"/>
  <c r="P273" i="3" s="1"/>
  <c r="P274" i="3" s="1"/>
  <c r="P275" i="3" s="1"/>
  <c r="P276" i="3" s="1"/>
  <c r="P277" i="3" s="1"/>
  <c r="P278" i="3" s="1"/>
  <c r="P279" i="3" s="1"/>
  <c r="P280" i="3" s="1"/>
  <c r="P281" i="3" s="1"/>
  <c r="P282" i="3" s="1"/>
  <c r="P283" i="3" s="1"/>
  <c r="P284" i="3" s="1"/>
  <c r="P285" i="3" s="1"/>
  <c r="P286" i="3" s="1"/>
  <c r="P287" i="3" s="1"/>
  <c r="P288" i="3" s="1"/>
  <c r="P289" i="3" s="1"/>
  <c r="P290" i="3" s="1"/>
  <c r="P291" i="3" s="1"/>
  <c r="P292" i="3" s="1"/>
  <c r="P293" i="3" s="1"/>
  <c r="P294" i="3" s="1"/>
  <c r="P295" i="3" s="1"/>
  <c r="P296" i="3" s="1"/>
  <c r="P297" i="3" s="1"/>
  <c r="P298" i="3" s="1"/>
  <c r="P299" i="3" s="1"/>
  <c r="P300" i="3" s="1"/>
  <c r="P301" i="3" s="1"/>
  <c r="P302" i="3" s="1"/>
  <c r="P303" i="3" s="1"/>
  <c r="P304" i="3" s="1"/>
  <c r="P305" i="3" s="1"/>
  <c r="P306" i="3" s="1"/>
  <c r="P307" i="3" s="1"/>
  <c r="P308" i="3" s="1"/>
  <c r="P309" i="3" s="1"/>
  <c r="P310" i="3" s="1"/>
  <c r="P311" i="3" s="1"/>
  <c r="P312" i="3" s="1"/>
  <c r="P313" i="3" s="1"/>
  <c r="P314" i="3" s="1"/>
  <c r="P315" i="3" s="1"/>
  <c r="P316" i="3" s="1"/>
  <c r="P317" i="3" s="1"/>
  <c r="P318" i="3" s="1"/>
  <c r="P319" i="3" s="1"/>
  <c r="P320" i="3" s="1"/>
  <c r="P321" i="3" s="1"/>
  <c r="P322" i="3" s="1"/>
  <c r="P323" i="3" s="1"/>
  <c r="P324" i="3" s="1"/>
  <c r="P325" i="3" s="1"/>
  <c r="P326" i="3" s="1"/>
  <c r="P327" i="3" s="1"/>
  <c r="P328" i="3" s="1"/>
  <c r="P329" i="3" s="1"/>
  <c r="P330" i="3" s="1"/>
  <c r="P331" i="3" s="1"/>
  <c r="P332" i="3" s="1"/>
  <c r="P333" i="3" s="1"/>
  <c r="P334" i="3" s="1"/>
  <c r="P335" i="3" s="1"/>
  <c r="P336" i="3" s="1"/>
  <c r="P337" i="3" s="1"/>
  <c r="P338" i="3" s="1"/>
  <c r="P339" i="3" s="1"/>
  <c r="P340" i="3" s="1"/>
  <c r="P341" i="3" s="1"/>
  <c r="P342" i="3" s="1"/>
  <c r="P343" i="3" s="1"/>
  <c r="P344" i="3" s="1"/>
  <c r="P345" i="3" s="1"/>
  <c r="P346" i="3" s="1"/>
  <c r="P347" i="3" s="1"/>
  <c r="P348" i="3" s="1"/>
  <c r="P349" i="3" s="1"/>
  <c r="P350" i="3" s="1"/>
  <c r="P351" i="3" s="1"/>
  <c r="P352" i="3" s="1"/>
  <c r="P353" i="3" s="1"/>
  <c r="P354" i="3" s="1"/>
  <c r="P355" i="3" s="1"/>
  <c r="P356" i="3" s="1"/>
  <c r="P357" i="3" s="1"/>
  <c r="P358" i="3" s="1"/>
  <c r="P359" i="3" s="1"/>
  <c r="P360" i="3" s="1"/>
  <c r="P361" i="3" s="1"/>
  <c r="P362" i="3" s="1"/>
  <c r="P363" i="3" s="1"/>
  <c r="P364" i="3" s="1"/>
  <c r="P365" i="3" s="1"/>
  <c r="P366" i="3" s="1"/>
  <c r="P367" i="3" s="1"/>
  <c r="P368" i="3" s="1"/>
  <c r="P369" i="3" s="1"/>
  <c r="P370" i="3" s="1"/>
  <c r="P371" i="3" s="1"/>
  <c r="P372" i="3" s="1"/>
  <c r="P373" i="3" s="1"/>
  <c r="P374" i="3" s="1"/>
  <c r="P375" i="3" s="1"/>
  <c r="P376" i="3" s="1"/>
  <c r="P377" i="3" s="1"/>
  <c r="P378" i="3" s="1"/>
  <c r="P379" i="3" s="1"/>
  <c r="P380" i="3" s="1"/>
  <c r="P381" i="3" s="1"/>
  <c r="P382" i="3" s="1"/>
  <c r="P383" i="3" s="1"/>
  <c r="P384" i="3" s="1"/>
  <c r="P385" i="3" s="1"/>
  <c r="P386" i="3" s="1"/>
  <c r="P387" i="3" s="1"/>
  <c r="P388" i="3" s="1"/>
  <c r="P389" i="3" s="1"/>
  <c r="P390" i="3" s="1"/>
  <c r="P391" i="3" s="1"/>
  <c r="P392" i="3" s="1"/>
  <c r="P393" i="3" s="1"/>
  <c r="P394" i="3" s="1"/>
  <c r="P395" i="3" s="1"/>
  <c r="P396" i="3" s="1"/>
  <c r="P397" i="3" s="1"/>
  <c r="P398" i="3" s="1"/>
  <c r="P399" i="3" s="1"/>
  <c r="P400" i="3" s="1"/>
  <c r="P401" i="3" s="1"/>
  <c r="P402" i="3" s="1"/>
  <c r="P403" i="3" s="1"/>
  <c r="P404" i="3" s="1"/>
  <c r="P405" i="3" s="1"/>
  <c r="P406" i="3" s="1"/>
  <c r="P407" i="3" s="1"/>
  <c r="P408" i="3" s="1"/>
  <c r="P409" i="3" s="1"/>
  <c r="P410" i="3" s="1"/>
  <c r="P411" i="3" s="1"/>
  <c r="P412" i="3" s="1"/>
  <c r="P413" i="3" s="1"/>
  <c r="P414" i="3" s="1"/>
  <c r="P415" i="3" s="1"/>
  <c r="P416" i="3" s="1"/>
  <c r="P417" i="3" s="1"/>
  <c r="P418" i="3" s="1"/>
  <c r="P419" i="3" s="1"/>
  <c r="P420" i="3" s="1"/>
  <c r="P421" i="3" s="1"/>
  <c r="P422" i="3" s="1"/>
  <c r="P423" i="3" s="1"/>
  <c r="P424" i="3" s="1"/>
  <c r="P425" i="3" s="1"/>
  <c r="P426" i="3" s="1"/>
  <c r="P427" i="3" s="1"/>
  <c r="P428" i="3" s="1"/>
  <c r="P429" i="3" s="1"/>
  <c r="P430" i="3" s="1"/>
  <c r="P431" i="3" s="1"/>
  <c r="P432" i="3" s="1"/>
  <c r="P433" i="3" s="1"/>
  <c r="P434" i="3" s="1"/>
  <c r="P435" i="3" s="1"/>
  <c r="P436" i="3" s="1"/>
  <c r="P437" i="3" s="1"/>
  <c r="P438" i="3" s="1"/>
  <c r="P439" i="3" s="1"/>
  <c r="P440" i="3" s="1"/>
  <c r="P441" i="3" s="1"/>
  <c r="P442" i="3" s="1"/>
  <c r="P443" i="3" s="1"/>
  <c r="P444" i="3" s="1"/>
  <c r="P445" i="3" s="1"/>
  <c r="P446" i="3" s="1"/>
  <c r="P447" i="3" s="1"/>
  <c r="P448" i="3" s="1"/>
  <c r="P449" i="3" s="1"/>
  <c r="P450" i="3" s="1"/>
  <c r="P451" i="3" s="1"/>
  <c r="P452" i="3" s="1"/>
  <c r="P453" i="3" s="1"/>
  <c r="P454" i="3" s="1"/>
  <c r="P455" i="3" s="1"/>
  <c r="P456" i="3" s="1"/>
  <c r="P457" i="3" s="1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9" i="4"/>
  <c r="P7" i="4" l="1"/>
  <c r="Q7" i="4" s="1"/>
  <c r="A31" i="1" l="1"/>
  <c r="E62" i="12" l="1"/>
  <c r="E61" i="12"/>
  <c r="E60" i="12"/>
  <c r="E59" i="12"/>
  <c r="E170" i="14" l="1"/>
  <c r="E171" i="14"/>
  <c r="E172" i="14"/>
  <c r="E173" i="14"/>
  <c r="E174" i="14"/>
  <c r="E175" i="14"/>
  <c r="E169" i="14"/>
  <c r="E163" i="14"/>
  <c r="E164" i="14"/>
  <c r="E165" i="14"/>
  <c r="E166" i="14"/>
  <c r="E167" i="14"/>
  <c r="E160" i="14"/>
  <c r="E139" i="14"/>
  <c r="E7" i="14" l="1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6" i="14"/>
  <c r="K18" i="12" l="1"/>
  <c r="H18" i="12"/>
  <c r="E18" i="12"/>
  <c r="D30" i="10" l="1"/>
  <c r="D5" i="4"/>
  <c r="C31" i="1" l="1"/>
  <c r="D3" i="14" l="1"/>
  <c r="D2" i="14"/>
  <c r="D1" i="14"/>
  <c r="L8" i="10" l="1"/>
  <c r="L9" i="10"/>
  <c r="L10" i="10"/>
  <c r="L11" i="10"/>
  <c r="L12" i="10"/>
  <c r="L13" i="10"/>
  <c r="L14" i="10"/>
  <c r="L15" i="10"/>
  <c r="L16" i="10"/>
  <c r="C34" i="10"/>
  <c r="C35" i="10"/>
  <c r="C36" i="10"/>
  <c r="C37" i="10"/>
  <c r="C38" i="10"/>
  <c r="C39" i="10"/>
  <c r="C40" i="10"/>
  <c r="C41" i="10"/>
  <c r="C42" i="10"/>
  <c r="B34" i="10"/>
  <c r="B35" i="10"/>
  <c r="B36" i="10"/>
  <c r="B37" i="10"/>
  <c r="B38" i="10"/>
  <c r="B39" i="10"/>
  <c r="B40" i="10"/>
  <c r="B41" i="10"/>
  <c r="B42" i="10"/>
  <c r="C8" i="10"/>
  <c r="C9" i="10"/>
  <c r="C10" i="10"/>
  <c r="C11" i="10"/>
  <c r="C12" i="10"/>
  <c r="C13" i="10"/>
  <c r="C14" i="10"/>
  <c r="C15" i="10"/>
  <c r="C16" i="10"/>
  <c r="B8" i="10"/>
  <c r="B9" i="10"/>
  <c r="B10" i="10"/>
  <c r="B11" i="10"/>
  <c r="B12" i="10"/>
  <c r="B13" i="10"/>
  <c r="B14" i="10"/>
  <c r="B15" i="10"/>
  <c r="B16" i="10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J23" i="6"/>
  <c r="J24" i="6"/>
  <c r="J25" i="6"/>
  <c r="J26" i="6"/>
  <c r="J27" i="6"/>
  <c r="J28" i="6"/>
  <c r="J29" i="6"/>
  <c r="J30" i="6"/>
  <c r="J31" i="6"/>
  <c r="J10" i="6"/>
  <c r="J11" i="6"/>
  <c r="J12" i="6"/>
  <c r="J13" i="6"/>
  <c r="J14" i="6"/>
  <c r="J15" i="6"/>
  <c r="J16" i="6"/>
  <c r="J17" i="6"/>
  <c r="J18" i="6"/>
  <c r="B25" i="6"/>
  <c r="B26" i="6"/>
  <c r="B27" i="6"/>
  <c r="B28" i="6"/>
  <c r="B29" i="6"/>
  <c r="B30" i="6"/>
  <c r="B31" i="6"/>
  <c r="B32" i="6"/>
  <c r="B33" i="6"/>
  <c r="C9" i="6"/>
  <c r="C10" i="6"/>
  <c r="C11" i="6"/>
  <c r="C12" i="6"/>
  <c r="C13" i="6"/>
  <c r="C14" i="6"/>
  <c r="C15" i="6"/>
  <c r="C16" i="6"/>
  <c r="C17" i="6"/>
  <c r="B9" i="6"/>
  <c r="B10" i="6"/>
  <c r="B11" i="6"/>
  <c r="B12" i="6"/>
  <c r="B13" i="6"/>
  <c r="B14" i="6"/>
  <c r="B15" i="6"/>
  <c r="B16" i="6"/>
  <c r="B17" i="6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H49" i="1"/>
  <c r="J49" i="1" s="1"/>
  <c r="H48" i="1" l="1"/>
  <c r="J48" i="1" s="1"/>
  <c r="H43" i="1"/>
  <c r="J43" i="1" s="1"/>
  <c r="H47" i="1"/>
  <c r="J47" i="1" s="1"/>
  <c r="H52" i="1"/>
  <c r="J52" i="1" s="1"/>
  <c r="H51" i="1"/>
  <c r="J51" i="1" s="1"/>
  <c r="H44" i="1"/>
  <c r="J44" i="1" s="1"/>
  <c r="H63" i="1"/>
  <c r="J63" i="1" s="1"/>
  <c r="H65" i="1"/>
  <c r="J65" i="1" s="1"/>
  <c r="H61" i="1"/>
  <c r="J61" i="1" s="1"/>
  <c r="H66" i="1"/>
  <c r="J66" i="1" s="1"/>
  <c r="H62" i="1"/>
  <c r="J62" i="1" s="1"/>
  <c r="H60" i="1"/>
  <c r="J60" i="1" s="1"/>
  <c r="H64" i="1"/>
  <c r="J64" i="1" s="1"/>
  <c r="H45" i="1"/>
  <c r="J45" i="1" s="1"/>
  <c r="H42" i="1"/>
  <c r="J42" i="1" s="1"/>
  <c r="E31" i="12"/>
  <c r="E30" i="12"/>
  <c r="E29" i="12"/>
  <c r="E28" i="12"/>
  <c r="K22" i="12"/>
  <c r="G22" i="12"/>
  <c r="E22" i="12"/>
  <c r="K21" i="12"/>
  <c r="G21" i="12"/>
  <c r="H21" i="12" s="1"/>
  <c r="E21" i="12"/>
  <c r="K20" i="12"/>
  <c r="G20" i="12"/>
  <c r="H20" i="12" s="1"/>
  <c r="E20" i="12"/>
  <c r="K19" i="12"/>
  <c r="G19" i="12"/>
  <c r="H19" i="12" s="1"/>
  <c r="E19" i="12"/>
  <c r="K17" i="12"/>
  <c r="G17" i="12"/>
  <c r="H17" i="12" s="1"/>
  <c r="E17" i="12"/>
  <c r="C33" i="10" l="1"/>
  <c r="B33" i="10"/>
  <c r="L7" i="10"/>
  <c r="M4" i="10" s="1"/>
  <c r="N4" i="10"/>
  <c r="C7" i="10"/>
  <c r="B7" i="10"/>
  <c r="D4" i="10"/>
  <c r="G9" i="11"/>
  <c r="G10" i="11" s="1"/>
  <c r="G11" i="11" s="1"/>
  <c r="G12" i="11" s="1"/>
  <c r="G13" i="11" s="1"/>
  <c r="G14" i="11" s="1"/>
  <c r="G15" i="11" s="1"/>
  <c r="G16" i="11" s="1"/>
  <c r="G17" i="11" s="1"/>
  <c r="G18" i="11" s="1"/>
  <c r="G19" i="11" s="1"/>
  <c r="G20" i="11" s="1"/>
  <c r="G21" i="11" s="1"/>
  <c r="G22" i="11" s="1"/>
  <c r="G23" i="11" s="1"/>
  <c r="G24" i="11" s="1"/>
  <c r="G25" i="11" s="1"/>
  <c r="G26" i="11" s="1"/>
  <c r="G27" i="11" s="1"/>
  <c r="G28" i="11" s="1"/>
  <c r="G29" i="11" s="1"/>
  <c r="G30" i="11" s="1"/>
  <c r="G31" i="11" s="1"/>
  <c r="G32" i="11" s="1"/>
  <c r="G33" i="11" s="1"/>
  <c r="G34" i="11" s="1"/>
  <c r="G35" i="11" s="1"/>
  <c r="G36" i="11" s="1"/>
  <c r="G37" i="11" s="1"/>
  <c r="G38" i="11" s="1"/>
  <c r="G39" i="11" s="1"/>
  <c r="G40" i="11" s="1"/>
  <c r="G41" i="11" s="1"/>
  <c r="G42" i="11" s="1"/>
  <c r="G43" i="11" s="1"/>
  <c r="G44" i="11" s="1"/>
  <c r="G45" i="11" s="1"/>
  <c r="G46" i="11" s="1"/>
  <c r="G47" i="11" s="1"/>
  <c r="G48" i="11" s="1"/>
  <c r="G49" i="11" s="1"/>
  <c r="G50" i="11" s="1"/>
  <c r="G51" i="11" s="1"/>
  <c r="G52" i="11" s="1"/>
  <c r="G53" i="11" s="1"/>
  <c r="G54" i="11" s="1"/>
  <c r="G55" i="11" s="1"/>
  <c r="G56" i="11" s="1"/>
  <c r="G57" i="11" s="1"/>
  <c r="G58" i="11" s="1"/>
  <c r="G59" i="11" s="1"/>
  <c r="G60" i="11" s="1"/>
  <c r="G61" i="11" s="1"/>
  <c r="G62" i="11" s="1"/>
  <c r="G63" i="11" s="1"/>
  <c r="G64" i="11" s="1"/>
  <c r="G65" i="11" s="1"/>
  <c r="G66" i="11" s="1"/>
  <c r="G67" i="11" s="1"/>
  <c r="G68" i="11" s="1"/>
  <c r="G69" i="11" s="1"/>
  <c r="G70" i="11" s="1"/>
  <c r="G71" i="11" s="1"/>
  <c r="G72" i="11" s="1"/>
  <c r="G73" i="11" s="1"/>
  <c r="G74" i="11" s="1"/>
  <c r="G75" i="11" s="1"/>
  <c r="G76" i="11" s="1"/>
  <c r="G77" i="11" s="1"/>
  <c r="G78" i="11" s="1"/>
  <c r="G79" i="11" s="1"/>
  <c r="G80" i="11" s="1"/>
  <c r="G81" i="11" s="1"/>
  <c r="G82" i="11" s="1"/>
  <c r="G83" i="11" s="1"/>
  <c r="G84" i="11" s="1"/>
  <c r="G85" i="11" s="1"/>
  <c r="G86" i="11" s="1"/>
  <c r="G87" i="11" s="1"/>
  <c r="G88" i="11" s="1"/>
  <c r="G89" i="11" s="1"/>
  <c r="G90" i="11" s="1"/>
  <c r="G91" i="11" s="1"/>
  <c r="G92" i="11" s="1"/>
  <c r="G93" i="11" s="1"/>
  <c r="G94" i="11" s="1"/>
  <c r="G95" i="11" s="1"/>
  <c r="G96" i="11" s="1"/>
  <c r="G97" i="11" s="1"/>
  <c r="G98" i="11" s="1"/>
  <c r="G99" i="11" s="1"/>
  <c r="G100" i="11" s="1"/>
  <c r="G101" i="11" s="1"/>
  <c r="G102" i="11" s="1"/>
  <c r="G103" i="11" s="1"/>
  <c r="G104" i="11" s="1"/>
  <c r="G105" i="11" s="1"/>
  <c r="G106" i="11" s="1"/>
  <c r="G107" i="11" s="1"/>
  <c r="G108" i="11" s="1"/>
  <c r="G109" i="11" s="1"/>
  <c r="G110" i="11" s="1"/>
  <c r="G111" i="11" s="1"/>
  <c r="G112" i="11" s="1"/>
  <c r="G113" i="11" s="1"/>
  <c r="G114" i="11" s="1"/>
  <c r="G115" i="11" s="1"/>
  <c r="G116" i="11" s="1"/>
  <c r="G117" i="11" s="1"/>
  <c r="G118" i="11" s="1"/>
  <c r="G119" i="11" s="1"/>
  <c r="G120" i="11" s="1"/>
  <c r="G121" i="11" s="1"/>
  <c r="G122" i="11" s="1"/>
  <c r="G123" i="11" s="1"/>
  <c r="G124" i="11" s="1"/>
  <c r="G125" i="11" s="1"/>
  <c r="G126" i="11" s="1"/>
  <c r="G127" i="11" s="1"/>
  <c r="G128" i="11" s="1"/>
  <c r="G129" i="11" s="1"/>
  <c r="G130" i="11" s="1"/>
  <c r="G131" i="11" s="1"/>
  <c r="G132" i="11" s="1"/>
  <c r="G133" i="11" s="1"/>
  <c r="G134" i="11" s="1"/>
  <c r="G135" i="11" s="1"/>
  <c r="G136" i="11" s="1"/>
  <c r="G137" i="11" s="1"/>
  <c r="G138" i="11" s="1"/>
  <c r="G139" i="11" s="1"/>
  <c r="G140" i="11" s="1"/>
  <c r="G141" i="11" s="1"/>
  <c r="G142" i="11" s="1"/>
  <c r="G143" i="11" s="1"/>
  <c r="G144" i="11" s="1"/>
  <c r="G145" i="11" s="1"/>
  <c r="G146" i="11" s="1"/>
  <c r="G147" i="11" s="1"/>
  <c r="G148" i="11" s="1"/>
  <c r="G149" i="11" s="1"/>
  <c r="G150" i="11" s="1"/>
  <c r="G151" i="11" s="1"/>
  <c r="G152" i="11" s="1"/>
  <c r="G153" i="11" s="1"/>
  <c r="G154" i="11" s="1"/>
  <c r="G155" i="11" s="1"/>
  <c r="G156" i="11" s="1"/>
  <c r="G157" i="11" s="1"/>
  <c r="G158" i="11" s="1"/>
  <c r="G159" i="11" s="1"/>
  <c r="G160" i="11" s="1"/>
  <c r="G161" i="11" s="1"/>
  <c r="G162" i="11" s="1"/>
  <c r="G163" i="11" s="1"/>
  <c r="G164" i="11" s="1"/>
  <c r="G165" i="11" s="1"/>
  <c r="G166" i="11" s="1"/>
  <c r="G167" i="11" s="1"/>
  <c r="G168" i="11" s="1"/>
  <c r="G169" i="11" s="1"/>
  <c r="G170" i="11" s="1"/>
  <c r="G171" i="11" s="1"/>
  <c r="G172" i="11" s="1"/>
  <c r="G173" i="11" s="1"/>
  <c r="G174" i="11" s="1"/>
  <c r="G175" i="11" s="1"/>
  <c r="G176" i="11" s="1"/>
  <c r="G177" i="11" s="1"/>
  <c r="G178" i="11" s="1"/>
  <c r="G179" i="11" s="1"/>
  <c r="G180" i="11" s="1"/>
  <c r="G181" i="11" s="1"/>
  <c r="G182" i="11" s="1"/>
  <c r="G183" i="11" s="1"/>
  <c r="G184" i="11" s="1"/>
  <c r="G185" i="11" s="1"/>
  <c r="G186" i="11" s="1"/>
  <c r="G187" i="11" s="1"/>
  <c r="G188" i="11" s="1"/>
  <c r="G189" i="11" s="1"/>
  <c r="G190" i="11" s="1"/>
  <c r="G191" i="11" s="1"/>
  <c r="G192" i="11" s="1"/>
  <c r="G193" i="11" s="1"/>
  <c r="G194" i="11" s="1"/>
  <c r="G195" i="11" s="1"/>
  <c r="G196" i="11" s="1"/>
  <c r="G197" i="11" s="1"/>
  <c r="G198" i="11" s="1"/>
  <c r="G199" i="11" s="1"/>
  <c r="G200" i="11" s="1"/>
  <c r="G201" i="11" s="1"/>
  <c r="G202" i="11" s="1"/>
  <c r="G203" i="11" s="1"/>
  <c r="G204" i="11" s="1"/>
  <c r="G205" i="11" s="1"/>
  <c r="G206" i="11" s="1"/>
  <c r="G207" i="11" s="1"/>
  <c r="G208" i="11" s="1"/>
  <c r="G209" i="11" s="1"/>
  <c r="G210" i="11" s="1"/>
  <c r="G211" i="11" s="1"/>
  <c r="G212" i="11" s="1"/>
  <c r="G213" i="11" s="1"/>
  <c r="G214" i="11" s="1"/>
  <c r="G215" i="11" s="1"/>
  <c r="G216" i="11" s="1"/>
  <c r="G217" i="11" s="1"/>
  <c r="G218" i="11" s="1"/>
  <c r="G219" i="11" s="1"/>
  <c r="G220" i="11" s="1"/>
  <c r="G221" i="11" s="1"/>
  <c r="G222" i="11" s="1"/>
  <c r="G223" i="11" s="1"/>
  <c r="G224" i="11" s="1"/>
  <c r="G225" i="11" s="1"/>
  <c r="G226" i="11" s="1"/>
  <c r="G227" i="11" s="1"/>
  <c r="G228" i="11" s="1"/>
  <c r="G229" i="11" s="1"/>
  <c r="G230" i="11" s="1"/>
  <c r="G231" i="11" s="1"/>
  <c r="G232" i="11" s="1"/>
  <c r="G233" i="11" s="1"/>
  <c r="G234" i="11" s="1"/>
  <c r="G235" i="11" s="1"/>
  <c r="G236" i="11" s="1"/>
  <c r="G237" i="11" s="1"/>
  <c r="G238" i="11" s="1"/>
  <c r="G239" i="11" s="1"/>
  <c r="G240" i="11" s="1"/>
  <c r="G241" i="11" s="1"/>
  <c r="G242" i="11" s="1"/>
  <c r="G243" i="11" s="1"/>
  <c r="G244" i="11" s="1"/>
  <c r="G245" i="11" s="1"/>
  <c r="G246" i="11" s="1"/>
  <c r="G247" i="11" s="1"/>
  <c r="G248" i="11" s="1"/>
  <c r="G249" i="11" s="1"/>
  <c r="G250" i="11" s="1"/>
  <c r="G251" i="11" s="1"/>
  <c r="G252" i="11" s="1"/>
  <c r="G253" i="11" s="1"/>
  <c r="G254" i="11" s="1"/>
  <c r="G255" i="11" s="1"/>
  <c r="G256" i="11" s="1"/>
  <c r="G257" i="11" s="1"/>
  <c r="G258" i="11" s="1"/>
  <c r="G259" i="11" s="1"/>
  <c r="G260" i="11" s="1"/>
  <c r="G261" i="11" s="1"/>
  <c r="G262" i="11" s="1"/>
  <c r="G263" i="11" s="1"/>
  <c r="G264" i="11" s="1"/>
  <c r="G265" i="11" s="1"/>
  <c r="G266" i="11" s="1"/>
  <c r="G267" i="11" s="1"/>
  <c r="G268" i="11" s="1"/>
  <c r="G269" i="11" s="1"/>
  <c r="G270" i="11" s="1"/>
  <c r="G271" i="11" s="1"/>
  <c r="G272" i="11" s="1"/>
  <c r="G273" i="11" s="1"/>
  <c r="G274" i="11" s="1"/>
  <c r="G275" i="11" s="1"/>
  <c r="G276" i="11" s="1"/>
  <c r="G277" i="11" s="1"/>
  <c r="G278" i="11" s="1"/>
  <c r="G279" i="11" s="1"/>
  <c r="G280" i="11" s="1"/>
  <c r="G281" i="11" s="1"/>
  <c r="G282" i="11" s="1"/>
  <c r="G283" i="11" s="1"/>
  <c r="G284" i="11" s="1"/>
  <c r="G285" i="11" s="1"/>
  <c r="G286" i="11" s="1"/>
  <c r="G287" i="11" s="1"/>
  <c r="G288" i="11" s="1"/>
  <c r="G289" i="11" s="1"/>
  <c r="G290" i="11" s="1"/>
  <c r="G291" i="11" s="1"/>
  <c r="G292" i="11" s="1"/>
  <c r="G293" i="11" s="1"/>
  <c r="G294" i="11" s="1"/>
  <c r="G295" i="11" s="1"/>
  <c r="G296" i="11" s="1"/>
  <c r="G297" i="11" s="1"/>
  <c r="G298" i="11" s="1"/>
  <c r="G299" i="11" s="1"/>
  <c r="G300" i="11" s="1"/>
  <c r="G301" i="11" s="1"/>
  <c r="G302" i="11" s="1"/>
  <c r="G303" i="11" s="1"/>
  <c r="G304" i="11" s="1"/>
  <c r="G305" i="11" s="1"/>
  <c r="G306" i="11" s="1"/>
  <c r="G307" i="11" s="1"/>
  <c r="G308" i="11" s="1"/>
  <c r="G309" i="11" s="1"/>
  <c r="G310" i="11" s="1"/>
  <c r="G311" i="11" s="1"/>
  <c r="G312" i="11" s="1"/>
  <c r="G313" i="11" s="1"/>
  <c r="G314" i="11" s="1"/>
  <c r="G315" i="11" s="1"/>
  <c r="G316" i="11" s="1"/>
  <c r="G317" i="11" s="1"/>
  <c r="G318" i="11" s="1"/>
  <c r="G319" i="11" s="1"/>
  <c r="G320" i="11" s="1"/>
  <c r="G321" i="11" s="1"/>
  <c r="G322" i="11" s="1"/>
  <c r="G323" i="11" s="1"/>
  <c r="G324" i="11" s="1"/>
  <c r="G325" i="11" s="1"/>
  <c r="G326" i="11" s="1"/>
  <c r="G327" i="11" s="1"/>
  <c r="G328" i="11" s="1"/>
  <c r="G329" i="11" s="1"/>
  <c r="G330" i="11" s="1"/>
  <c r="G331" i="11" s="1"/>
  <c r="G332" i="11" s="1"/>
  <c r="G333" i="11" s="1"/>
  <c r="G334" i="11" s="1"/>
  <c r="G335" i="11" s="1"/>
  <c r="G336" i="11" s="1"/>
  <c r="G337" i="11" s="1"/>
  <c r="G338" i="11" s="1"/>
  <c r="G339" i="11" s="1"/>
  <c r="G340" i="11" s="1"/>
  <c r="G341" i="11" s="1"/>
  <c r="G342" i="11" s="1"/>
  <c r="G343" i="11" s="1"/>
  <c r="G344" i="11" s="1"/>
  <c r="G345" i="11" s="1"/>
  <c r="G346" i="11" s="1"/>
  <c r="G347" i="11" s="1"/>
  <c r="G348" i="11" s="1"/>
  <c r="G349" i="11" s="1"/>
  <c r="G350" i="11" s="1"/>
  <c r="G351" i="11" s="1"/>
  <c r="G352" i="11" s="1"/>
  <c r="G353" i="11" s="1"/>
  <c r="G354" i="11" s="1"/>
  <c r="G355" i="11" s="1"/>
  <c r="G356" i="11" s="1"/>
  <c r="G357" i="11" s="1"/>
  <c r="G358" i="11" s="1"/>
  <c r="G359" i="11" s="1"/>
  <c r="G360" i="11" s="1"/>
  <c r="G361" i="11" s="1"/>
  <c r="G362" i="11" s="1"/>
  <c r="G363" i="11" s="1"/>
  <c r="G364" i="11" s="1"/>
  <c r="G365" i="11" s="1"/>
  <c r="G366" i="11" s="1"/>
  <c r="G367" i="11" s="1"/>
  <c r="G368" i="11" s="1"/>
  <c r="G369" i="11" s="1"/>
  <c r="G370" i="11" s="1"/>
  <c r="G371" i="11" s="1"/>
  <c r="G372" i="11" s="1"/>
  <c r="G373" i="11" s="1"/>
  <c r="G374" i="11" s="1"/>
  <c r="G375" i="11" s="1"/>
  <c r="G376" i="11" s="1"/>
  <c r="G377" i="11" s="1"/>
  <c r="G378" i="11" s="1"/>
  <c r="G379" i="11" s="1"/>
  <c r="G380" i="11" s="1"/>
  <c r="G381" i="11" s="1"/>
  <c r="G382" i="11" s="1"/>
  <c r="G383" i="11" s="1"/>
  <c r="G384" i="11" s="1"/>
  <c r="G385" i="11" s="1"/>
  <c r="G386" i="11" s="1"/>
  <c r="G387" i="11" s="1"/>
  <c r="G388" i="11" s="1"/>
  <c r="G389" i="11" s="1"/>
  <c r="G390" i="11" s="1"/>
  <c r="G391" i="11" s="1"/>
  <c r="G392" i="11" s="1"/>
  <c r="G393" i="11" s="1"/>
  <c r="G394" i="11" s="1"/>
  <c r="G395" i="11" s="1"/>
  <c r="G396" i="11" s="1"/>
  <c r="G397" i="11" s="1"/>
  <c r="G398" i="11" s="1"/>
  <c r="G399" i="11" s="1"/>
  <c r="G400" i="11" s="1"/>
  <c r="G401" i="11" s="1"/>
  <c r="G402" i="11" s="1"/>
  <c r="G403" i="11" s="1"/>
  <c r="G404" i="11" s="1"/>
  <c r="G405" i="11" s="1"/>
  <c r="G406" i="11" s="1"/>
  <c r="G407" i="11" s="1"/>
  <c r="G408" i="11" s="1"/>
  <c r="G409" i="11" s="1"/>
  <c r="G410" i="11" s="1"/>
  <c r="G411" i="11" s="1"/>
  <c r="G412" i="11" s="1"/>
  <c r="G413" i="11" s="1"/>
  <c r="G414" i="11" s="1"/>
  <c r="G415" i="11" s="1"/>
  <c r="G416" i="11" s="1"/>
  <c r="G417" i="11" s="1"/>
  <c r="G418" i="11" s="1"/>
  <c r="G419" i="11" s="1"/>
  <c r="G420" i="11" s="1"/>
  <c r="G421" i="11" s="1"/>
  <c r="G422" i="11" s="1"/>
  <c r="G423" i="11" s="1"/>
  <c r="G424" i="11" s="1"/>
  <c r="G425" i="11" s="1"/>
  <c r="G426" i="11" s="1"/>
  <c r="G427" i="11" s="1"/>
  <c r="G428" i="11" s="1"/>
  <c r="G429" i="11" s="1"/>
  <c r="G430" i="11" s="1"/>
  <c r="G431" i="11" s="1"/>
  <c r="G432" i="11" s="1"/>
  <c r="G433" i="11" s="1"/>
  <c r="G434" i="11" s="1"/>
  <c r="G435" i="11" s="1"/>
  <c r="G436" i="11" s="1"/>
  <c r="G437" i="11" s="1"/>
  <c r="G438" i="11" s="1"/>
  <c r="G439" i="11" s="1"/>
  <c r="G440" i="11" s="1"/>
  <c r="G441" i="11" s="1"/>
  <c r="G442" i="11" s="1"/>
  <c r="G443" i="11" s="1"/>
  <c r="G444" i="11" s="1"/>
  <c r="G445" i="11" s="1"/>
  <c r="G446" i="11" s="1"/>
  <c r="G447" i="11" s="1"/>
  <c r="G448" i="11" s="1"/>
  <c r="G449" i="11" s="1"/>
  <c r="G450" i="11" s="1"/>
  <c r="G451" i="11" s="1"/>
  <c r="G452" i="11" s="1"/>
  <c r="G453" i="11" s="1"/>
  <c r="G454" i="11" s="1"/>
  <c r="G455" i="11" s="1"/>
  <c r="G456" i="11" s="1"/>
  <c r="G457" i="11" s="1"/>
  <c r="G458" i="11" s="1"/>
  <c r="G459" i="11" s="1"/>
  <c r="G460" i="11" s="1"/>
  <c r="G461" i="11" s="1"/>
  <c r="G462" i="11" s="1"/>
  <c r="G463" i="11" s="1"/>
  <c r="G464" i="11" s="1"/>
  <c r="G465" i="11" s="1"/>
  <c r="G466" i="11" s="1"/>
  <c r="G467" i="11" s="1"/>
  <c r="G468" i="11" s="1"/>
  <c r="G469" i="11" s="1"/>
  <c r="G470" i="11" s="1"/>
  <c r="G471" i="11" s="1"/>
  <c r="G472" i="11" s="1"/>
  <c r="G473" i="11" s="1"/>
  <c r="G474" i="11" s="1"/>
  <c r="G475" i="11" s="1"/>
  <c r="G476" i="11" s="1"/>
  <c r="G477" i="11" s="1"/>
  <c r="G478" i="11" s="1"/>
  <c r="G479" i="11" s="1"/>
  <c r="G480" i="11" s="1"/>
  <c r="G481" i="11" s="1"/>
  <c r="G482" i="11" s="1"/>
  <c r="G483" i="11" s="1"/>
  <c r="G484" i="11" s="1"/>
  <c r="G485" i="11" s="1"/>
  <c r="G486" i="11" s="1"/>
  <c r="G487" i="11" s="1"/>
  <c r="G488" i="11" s="1"/>
  <c r="G489" i="11" s="1"/>
  <c r="G490" i="11" s="1"/>
  <c r="G491" i="11" s="1"/>
  <c r="G492" i="11" s="1"/>
  <c r="G493" i="11" s="1"/>
  <c r="G494" i="11" s="1"/>
  <c r="G495" i="11" s="1"/>
  <c r="G496" i="11" s="1"/>
  <c r="G497" i="11" s="1"/>
  <c r="G498" i="11" s="1"/>
  <c r="G499" i="11" s="1"/>
  <c r="G500" i="11" s="1"/>
  <c r="G501" i="11" s="1"/>
  <c r="G502" i="11" s="1"/>
  <c r="G503" i="11" s="1"/>
  <c r="G504" i="11" s="1"/>
  <c r="G505" i="11" s="1"/>
  <c r="G506" i="11" s="1"/>
  <c r="N4" i="8"/>
  <c r="D4" i="8"/>
  <c r="L7" i="8"/>
  <c r="M4" i="8" s="1"/>
  <c r="C35" i="8"/>
  <c r="B35" i="8"/>
  <c r="B7" i="8"/>
  <c r="C7" i="8"/>
  <c r="D32" i="8"/>
  <c r="G9" i="9"/>
  <c r="G10" i="9" s="1"/>
  <c r="G11" i="9" s="1"/>
  <c r="G12" i="9" s="1"/>
  <c r="G13" i="9" s="1"/>
  <c r="G14" i="9" s="1"/>
  <c r="G15" i="9" s="1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G32" i="9" s="1"/>
  <c r="G33" i="9" s="1"/>
  <c r="G34" i="9" s="1"/>
  <c r="G35" i="9" s="1"/>
  <c r="G36" i="9" s="1"/>
  <c r="G37" i="9" s="1"/>
  <c r="G38" i="9" s="1"/>
  <c r="G39" i="9" s="1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G51" i="9" s="1"/>
  <c r="G52" i="9" s="1"/>
  <c r="G53" i="9" s="1"/>
  <c r="G54" i="9" s="1"/>
  <c r="G55" i="9" s="1"/>
  <c r="G56" i="9" s="1"/>
  <c r="G57" i="9" s="1"/>
  <c r="G58" i="9" s="1"/>
  <c r="G59" i="9" s="1"/>
  <c r="G60" i="9" s="1"/>
  <c r="G61" i="9" s="1"/>
  <c r="G62" i="9" s="1"/>
  <c r="G63" i="9" s="1"/>
  <c r="G64" i="9" s="1"/>
  <c r="G65" i="9" s="1"/>
  <c r="G66" i="9" s="1"/>
  <c r="G67" i="9" s="1"/>
  <c r="G68" i="9" s="1"/>
  <c r="G69" i="9" s="1"/>
  <c r="G70" i="9" s="1"/>
  <c r="G71" i="9" s="1"/>
  <c r="G72" i="9" s="1"/>
  <c r="G73" i="9" s="1"/>
  <c r="G74" i="9" s="1"/>
  <c r="G75" i="9" s="1"/>
  <c r="G76" i="9" s="1"/>
  <c r="G77" i="9" s="1"/>
  <c r="G78" i="9" s="1"/>
  <c r="G79" i="9" s="1"/>
  <c r="G80" i="9" s="1"/>
  <c r="G81" i="9" s="1"/>
  <c r="G82" i="9" s="1"/>
  <c r="G83" i="9" s="1"/>
  <c r="G84" i="9" s="1"/>
  <c r="G85" i="9" s="1"/>
  <c r="G86" i="9" s="1"/>
  <c r="G87" i="9" s="1"/>
  <c r="G88" i="9" s="1"/>
  <c r="G89" i="9" s="1"/>
  <c r="G90" i="9" s="1"/>
  <c r="G91" i="9" s="1"/>
  <c r="G92" i="9" s="1"/>
  <c r="G93" i="9" s="1"/>
  <c r="G94" i="9" s="1"/>
  <c r="G95" i="9" s="1"/>
  <c r="G96" i="9" s="1"/>
  <c r="G97" i="9" s="1"/>
  <c r="G98" i="9" s="1"/>
  <c r="G99" i="9" s="1"/>
  <c r="G100" i="9" s="1"/>
  <c r="G101" i="9" s="1"/>
  <c r="G102" i="9" s="1"/>
  <c r="G103" i="9" s="1"/>
  <c r="G104" i="9" s="1"/>
  <c r="G105" i="9" s="1"/>
  <c r="G106" i="9" s="1"/>
  <c r="G107" i="9" s="1"/>
  <c r="G108" i="9" s="1"/>
  <c r="G109" i="9" s="1"/>
  <c r="G110" i="9" s="1"/>
  <c r="G111" i="9" s="1"/>
  <c r="G112" i="9" s="1"/>
  <c r="G113" i="9" s="1"/>
  <c r="G114" i="9" s="1"/>
  <c r="G115" i="9" s="1"/>
  <c r="G116" i="9" s="1"/>
  <c r="G117" i="9" s="1"/>
  <c r="G118" i="9" s="1"/>
  <c r="G119" i="9" s="1"/>
  <c r="G120" i="9" s="1"/>
  <c r="G121" i="9" s="1"/>
  <c r="G122" i="9" s="1"/>
  <c r="G123" i="9" s="1"/>
  <c r="G124" i="9" s="1"/>
  <c r="G125" i="9" s="1"/>
  <c r="G126" i="9" s="1"/>
  <c r="G127" i="9" s="1"/>
  <c r="G128" i="9" s="1"/>
  <c r="G129" i="9" s="1"/>
  <c r="G130" i="9" s="1"/>
  <c r="G131" i="9" s="1"/>
  <c r="G132" i="9" s="1"/>
  <c r="G133" i="9" s="1"/>
  <c r="G134" i="9" s="1"/>
  <c r="G135" i="9" s="1"/>
  <c r="G136" i="9" s="1"/>
  <c r="G137" i="9" s="1"/>
  <c r="G138" i="9" s="1"/>
  <c r="G139" i="9" s="1"/>
  <c r="G140" i="9" s="1"/>
  <c r="G141" i="9" s="1"/>
  <c r="G142" i="9" s="1"/>
  <c r="G143" i="9" s="1"/>
  <c r="G144" i="9" s="1"/>
  <c r="G145" i="9" s="1"/>
  <c r="G146" i="9" s="1"/>
  <c r="G147" i="9" s="1"/>
  <c r="G148" i="9" s="1"/>
  <c r="G149" i="9" s="1"/>
  <c r="G150" i="9" s="1"/>
  <c r="G151" i="9" s="1"/>
  <c r="G152" i="9" s="1"/>
  <c r="G153" i="9" s="1"/>
  <c r="G154" i="9" s="1"/>
  <c r="G155" i="9" s="1"/>
  <c r="G156" i="9" s="1"/>
  <c r="G157" i="9" s="1"/>
  <c r="G158" i="9" s="1"/>
  <c r="G159" i="9" s="1"/>
  <c r="G160" i="9" s="1"/>
  <c r="G161" i="9" s="1"/>
  <c r="G162" i="9" s="1"/>
  <c r="G163" i="9" s="1"/>
  <c r="G164" i="9" s="1"/>
  <c r="G165" i="9" s="1"/>
  <c r="G166" i="9" s="1"/>
  <c r="G167" i="9" s="1"/>
  <c r="G168" i="9" s="1"/>
  <c r="G169" i="9" s="1"/>
  <c r="G170" i="9" s="1"/>
  <c r="G171" i="9" s="1"/>
  <c r="G172" i="9" s="1"/>
  <c r="G173" i="9" s="1"/>
  <c r="G174" i="9" s="1"/>
  <c r="G175" i="9" s="1"/>
  <c r="G176" i="9" s="1"/>
  <c r="G177" i="9" s="1"/>
  <c r="G178" i="9" s="1"/>
  <c r="G179" i="9" s="1"/>
  <c r="G180" i="9" s="1"/>
  <c r="G181" i="9" s="1"/>
  <c r="G182" i="9" s="1"/>
  <c r="G183" i="9" s="1"/>
  <c r="G184" i="9" s="1"/>
  <c r="G185" i="9" s="1"/>
  <c r="G186" i="9" s="1"/>
  <c r="G187" i="9" s="1"/>
  <c r="G188" i="9" s="1"/>
  <c r="G189" i="9" s="1"/>
  <c r="G190" i="9" s="1"/>
  <c r="G191" i="9" s="1"/>
  <c r="G192" i="9" s="1"/>
  <c r="G193" i="9" s="1"/>
  <c r="G194" i="9" s="1"/>
  <c r="G195" i="9" s="1"/>
  <c r="G196" i="9" s="1"/>
  <c r="G197" i="9" s="1"/>
  <c r="G198" i="9" s="1"/>
  <c r="G199" i="9" s="1"/>
  <c r="G200" i="9" s="1"/>
  <c r="G201" i="9" s="1"/>
  <c r="G202" i="9" s="1"/>
  <c r="G203" i="9" s="1"/>
  <c r="G204" i="9" s="1"/>
  <c r="G205" i="9" s="1"/>
  <c r="G206" i="9" s="1"/>
  <c r="G207" i="9" s="1"/>
  <c r="G208" i="9" s="1"/>
  <c r="G209" i="9" s="1"/>
  <c r="G210" i="9" s="1"/>
  <c r="G211" i="9" s="1"/>
  <c r="G212" i="9" s="1"/>
  <c r="G213" i="9" s="1"/>
  <c r="G214" i="9" s="1"/>
  <c r="G215" i="9" s="1"/>
  <c r="G216" i="9" s="1"/>
  <c r="G217" i="9" s="1"/>
  <c r="G218" i="9" s="1"/>
  <c r="G219" i="9" s="1"/>
  <c r="G220" i="9" s="1"/>
  <c r="G221" i="9" s="1"/>
  <c r="G222" i="9" s="1"/>
  <c r="G223" i="9" s="1"/>
  <c r="G224" i="9" s="1"/>
  <c r="G225" i="9" s="1"/>
  <c r="G226" i="9" s="1"/>
  <c r="G227" i="9" s="1"/>
  <c r="G228" i="9" s="1"/>
  <c r="G229" i="9" s="1"/>
  <c r="G230" i="9" s="1"/>
  <c r="G231" i="9" s="1"/>
  <c r="G232" i="9" s="1"/>
  <c r="G233" i="9" s="1"/>
  <c r="G234" i="9" s="1"/>
  <c r="G235" i="9" s="1"/>
  <c r="G236" i="9" s="1"/>
  <c r="G237" i="9" s="1"/>
  <c r="G238" i="9" s="1"/>
  <c r="G239" i="9" s="1"/>
  <c r="G240" i="9" s="1"/>
  <c r="G241" i="9" s="1"/>
  <c r="G242" i="9" s="1"/>
  <c r="G243" i="9" s="1"/>
  <c r="G244" i="9" s="1"/>
  <c r="G245" i="9" s="1"/>
  <c r="G246" i="9" s="1"/>
  <c r="G247" i="9" s="1"/>
  <c r="G248" i="9" s="1"/>
  <c r="G249" i="9" s="1"/>
  <c r="G250" i="9" s="1"/>
  <c r="G251" i="9" s="1"/>
  <c r="G252" i="9" s="1"/>
  <c r="G253" i="9" s="1"/>
  <c r="G254" i="9" s="1"/>
  <c r="G255" i="9" s="1"/>
  <c r="G256" i="9" s="1"/>
  <c r="G257" i="9" s="1"/>
  <c r="G258" i="9" s="1"/>
  <c r="G259" i="9" s="1"/>
  <c r="G260" i="9" s="1"/>
  <c r="G261" i="9" s="1"/>
  <c r="G262" i="9" s="1"/>
  <c r="G263" i="9" s="1"/>
  <c r="G264" i="9" s="1"/>
  <c r="G265" i="9" s="1"/>
  <c r="G266" i="9" s="1"/>
  <c r="G267" i="9" s="1"/>
  <c r="G268" i="9" s="1"/>
  <c r="G269" i="9" s="1"/>
  <c r="G270" i="9" s="1"/>
  <c r="G271" i="9" s="1"/>
  <c r="G272" i="9" s="1"/>
  <c r="G273" i="9" s="1"/>
  <c r="G274" i="9" s="1"/>
  <c r="G275" i="9" s="1"/>
  <c r="G276" i="9" s="1"/>
  <c r="G277" i="9" s="1"/>
  <c r="G278" i="9" s="1"/>
  <c r="G279" i="9" s="1"/>
  <c r="G280" i="9" s="1"/>
  <c r="G281" i="9" s="1"/>
  <c r="G282" i="9" s="1"/>
  <c r="G283" i="9" s="1"/>
  <c r="G284" i="9" s="1"/>
  <c r="G285" i="9" s="1"/>
  <c r="G286" i="9" s="1"/>
  <c r="G287" i="9" s="1"/>
  <c r="G288" i="9" s="1"/>
  <c r="G289" i="9" s="1"/>
  <c r="G290" i="9" s="1"/>
  <c r="G291" i="9" s="1"/>
  <c r="G292" i="9" s="1"/>
  <c r="G293" i="9" s="1"/>
  <c r="G294" i="9" s="1"/>
  <c r="G295" i="9" s="1"/>
  <c r="G296" i="9" s="1"/>
  <c r="G297" i="9" s="1"/>
  <c r="G298" i="9" s="1"/>
  <c r="G299" i="9" s="1"/>
  <c r="G300" i="9" s="1"/>
  <c r="G301" i="9" s="1"/>
  <c r="G302" i="9" s="1"/>
  <c r="G303" i="9" s="1"/>
  <c r="G304" i="9" s="1"/>
  <c r="G305" i="9" s="1"/>
  <c r="G306" i="9" s="1"/>
  <c r="G307" i="9" s="1"/>
  <c r="G308" i="9" s="1"/>
  <c r="G309" i="9" s="1"/>
  <c r="G310" i="9" s="1"/>
  <c r="G311" i="9" s="1"/>
  <c r="G312" i="9" s="1"/>
  <c r="G313" i="9" s="1"/>
  <c r="G314" i="9" s="1"/>
  <c r="G315" i="9" s="1"/>
  <c r="G316" i="9" s="1"/>
  <c r="G317" i="9" s="1"/>
  <c r="G318" i="9" s="1"/>
  <c r="G319" i="9" s="1"/>
  <c r="G320" i="9" s="1"/>
  <c r="G321" i="9" s="1"/>
  <c r="G322" i="9" s="1"/>
  <c r="G323" i="9" s="1"/>
  <c r="G324" i="9" s="1"/>
  <c r="G325" i="9" s="1"/>
  <c r="G326" i="9" s="1"/>
  <c r="G327" i="9" s="1"/>
  <c r="G328" i="9" s="1"/>
  <c r="G329" i="9" s="1"/>
  <c r="G330" i="9" s="1"/>
  <c r="G331" i="9" s="1"/>
  <c r="G332" i="9" s="1"/>
  <c r="G333" i="9" s="1"/>
  <c r="G334" i="9" s="1"/>
  <c r="G335" i="9" s="1"/>
  <c r="G336" i="9" s="1"/>
  <c r="G337" i="9" s="1"/>
  <c r="G338" i="9" s="1"/>
  <c r="G339" i="9" s="1"/>
  <c r="G340" i="9" s="1"/>
  <c r="G341" i="9" s="1"/>
  <c r="G342" i="9" s="1"/>
  <c r="G343" i="9" s="1"/>
  <c r="G344" i="9" s="1"/>
  <c r="G345" i="9" s="1"/>
  <c r="G346" i="9" s="1"/>
  <c r="G347" i="9" s="1"/>
  <c r="G348" i="9" s="1"/>
  <c r="G349" i="9" s="1"/>
  <c r="G350" i="9" s="1"/>
  <c r="G351" i="9" s="1"/>
  <c r="G352" i="9" s="1"/>
  <c r="G353" i="9" s="1"/>
  <c r="G354" i="9" s="1"/>
  <c r="G355" i="9" s="1"/>
  <c r="G356" i="9" s="1"/>
  <c r="G357" i="9" s="1"/>
  <c r="G358" i="9" s="1"/>
  <c r="G359" i="9" s="1"/>
  <c r="G360" i="9" s="1"/>
  <c r="G361" i="9" s="1"/>
  <c r="G362" i="9" s="1"/>
  <c r="G363" i="9" s="1"/>
  <c r="G364" i="9" s="1"/>
  <c r="G365" i="9" s="1"/>
  <c r="G366" i="9" s="1"/>
  <c r="G367" i="9" s="1"/>
  <c r="G368" i="9" s="1"/>
  <c r="G369" i="9" s="1"/>
  <c r="G370" i="9" s="1"/>
  <c r="G371" i="9" s="1"/>
  <c r="G372" i="9" s="1"/>
  <c r="G373" i="9" s="1"/>
  <c r="G374" i="9" s="1"/>
  <c r="G375" i="9" s="1"/>
  <c r="G376" i="9" s="1"/>
  <c r="G377" i="9" s="1"/>
  <c r="G378" i="9" s="1"/>
  <c r="G379" i="9" s="1"/>
  <c r="G380" i="9" s="1"/>
  <c r="G381" i="9" s="1"/>
  <c r="G382" i="9" s="1"/>
  <c r="G383" i="9" s="1"/>
  <c r="G384" i="9" s="1"/>
  <c r="G385" i="9" s="1"/>
  <c r="G386" i="9" s="1"/>
  <c r="G387" i="9" s="1"/>
  <c r="G388" i="9" s="1"/>
  <c r="G389" i="9" s="1"/>
  <c r="G390" i="9" s="1"/>
  <c r="G391" i="9" s="1"/>
  <c r="G392" i="9" s="1"/>
  <c r="G393" i="9" s="1"/>
  <c r="G394" i="9" s="1"/>
  <c r="G395" i="9" s="1"/>
  <c r="G396" i="9" s="1"/>
  <c r="G397" i="9" s="1"/>
  <c r="G398" i="9" s="1"/>
  <c r="G399" i="9" s="1"/>
  <c r="G400" i="9" s="1"/>
  <c r="G401" i="9" s="1"/>
  <c r="G402" i="9" s="1"/>
  <c r="G403" i="9" s="1"/>
  <c r="G404" i="9" s="1"/>
  <c r="G405" i="9" s="1"/>
  <c r="G406" i="9" s="1"/>
  <c r="G407" i="9" s="1"/>
  <c r="G408" i="9" s="1"/>
  <c r="G409" i="9" s="1"/>
  <c r="G410" i="9" s="1"/>
  <c r="G411" i="9" s="1"/>
  <c r="G412" i="9" s="1"/>
  <c r="G413" i="9" s="1"/>
  <c r="G414" i="9" s="1"/>
  <c r="G415" i="9" s="1"/>
  <c r="G416" i="9" s="1"/>
  <c r="G417" i="9" s="1"/>
  <c r="G418" i="9" s="1"/>
  <c r="G419" i="9" s="1"/>
  <c r="G420" i="9" s="1"/>
  <c r="G421" i="9" s="1"/>
  <c r="G422" i="9" s="1"/>
  <c r="G423" i="9" s="1"/>
  <c r="G424" i="9" s="1"/>
  <c r="G425" i="9" s="1"/>
  <c r="G426" i="9" s="1"/>
  <c r="G427" i="9" s="1"/>
  <c r="G428" i="9" s="1"/>
  <c r="G429" i="9" s="1"/>
  <c r="G430" i="9" s="1"/>
  <c r="G431" i="9" s="1"/>
  <c r="G432" i="9" s="1"/>
  <c r="G433" i="9" s="1"/>
  <c r="G434" i="9" s="1"/>
  <c r="G435" i="9" s="1"/>
  <c r="G436" i="9" s="1"/>
  <c r="G437" i="9" s="1"/>
  <c r="G438" i="9" s="1"/>
  <c r="G439" i="9" s="1"/>
  <c r="G440" i="9" s="1"/>
  <c r="G441" i="9" s="1"/>
  <c r="G442" i="9" s="1"/>
  <c r="G443" i="9" s="1"/>
  <c r="G444" i="9" s="1"/>
  <c r="G445" i="9" s="1"/>
  <c r="G446" i="9" s="1"/>
  <c r="G447" i="9" s="1"/>
  <c r="G448" i="9" s="1"/>
  <c r="G449" i="9" s="1"/>
  <c r="G450" i="9" s="1"/>
  <c r="G451" i="9" s="1"/>
  <c r="G452" i="9" s="1"/>
  <c r="G453" i="9" s="1"/>
  <c r="G454" i="9" s="1"/>
  <c r="G455" i="9" s="1"/>
  <c r="G456" i="9" s="1"/>
  <c r="G457" i="9" s="1"/>
  <c r="G458" i="9" s="1"/>
  <c r="G459" i="9" s="1"/>
  <c r="G460" i="9" s="1"/>
  <c r="G461" i="9" s="1"/>
  <c r="G462" i="9" s="1"/>
  <c r="G463" i="9" s="1"/>
  <c r="G464" i="9" s="1"/>
  <c r="G465" i="9" s="1"/>
  <c r="G466" i="9" s="1"/>
  <c r="G467" i="9" s="1"/>
  <c r="G468" i="9" s="1"/>
  <c r="G469" i="9" s="1"/>
  <c r="G470" i="9" s="1"/>
  <c r="G471" i="9" s="1"/>
  <c r="G472" i="9" s="1"/>
  <c r="G473" i="9" s="1"/>
  <c r="G474" i="9" s="1"/>
  <c r="G475" i="9" s="1"/>
  <c r="G476" i="9" s="1"/>
  <c r="G477" i="9" s="1"/>
  <c r="G478" i="9" s="1"/>
  <c r="G479" i="9" s="1"/>
  <c r="G480" i="9" s="1"/>
  <c r="G481" i="9" s="1"/>
  <c r="G482" i="9" s="1"/>
  <c r="G483" i="9" s="1"/>
  <c r="G484" i="9" s="1"/>
  <c r="G485" i="9" s="1"/>
  <c r="G486" i="9" s="1"/>
  <c r="G487" i="9" s="1"/>
  <c r="G488" i="9" s="1"/>
  <c r="G489" i="9" s="1"/>
  <c r="G490" i="9" s="1"/>
  <c r="G491" i="9" s="1"/>
  <c r="G492" i="9" s="1"/>
  <c r="G493" i="9" s="1"/>
  <c r="G494" i="9" s="1"/>
  <c r="G495" i="9" s="1"/>
  <c r="G496" i="9" s="1"/>
  <c r="G497" i="9" s="1"/>
  <c r="G498" i="9" s="1"/>
  <c r="G499" i="9" s="1"/>
  <c r="G500" i="9" s="1"/>
  <c r="G501" i="9" s="1"/>
  <c r="G502" i="9" s="1"/>
  <c r="G503" i="9" s="1"/>
  <c r="G504" i="9" s="1"/>
  <c r="G505" i="9" s="1"/>
  <c r="G506" i="9" s="1"/>
  <c r="O4" i="10" l="1"/>
  <c r="P4" i="10" s="1"/>
  <c r="Q4" i="10" s="1"/>
  <c r="O4" i="8"/>
  <c r="C32" i="8"/>
  <c r="C4" i="8"/>
  <c r="E4" i="8" s="1"/>
  <c r="E5" i="8" s="1"/>
  <c r="C30" i="10"/>
  <c r="C4" i="10"/>
  <c r="E4" i="10" l="1"/>
  <c r="E5" i="10" s="1"/>
  <c r="E30" i="10"/>
  <c r="F30" i="10" s="1"/>
  <c r="G30" i="10" s="1"/>
  <c r="P4" i="8"/>
  <c r="Q4" i="8" s="1"/>
  <c r="E32" i="8"/>
  <c r="F32" i="8" s="1"/>
  <c r="G32" i="8" s="1"/>
  <c r="F4" i="10" l="1"/>
  <c r="G4" i="10" s="1"/>
  <c r="T58" i="1" l="1"/>
  <c r="S58" i="1"/>
  <c r="F4" i="8"/>
  <c r="G4" i="8" s="1"/>
  <c r="J22" i="6"/>
  <c r="K20" i="6" s="1"/>
  <c r="L20" i="6" s="1"/>
  <c r="J9" i="6"/>
  <c r="K7" i="6" s="1"/>
  <c r="L7" i="6" s="1"/>
  <c r="K58" i="1" s="1"/>
  <c r="B24" i="6"/>
  <c r="C22" i="6" s="1"/>
  <c r="D22" i="6" s="1"/>
  <c r="C8" i="6"/>
  <c r="B8" i="6"/>
  <c r="D5" i="6"/>
  <c r="J59" i="5"/>
  <c r="J60" i="5" s="1"/>
  <c r="J61" i="5" s="1"/>
  <c r="J62" i="5" s="1"/>
  <c r="J63" i="5" s="1"/>
  <c r="J64" i="5" s="1"/>
  <c r="J65" i="5" s="1"/>
  <c r="J66" i="5" s="1"/>
  <c r="J67" i="5" s="1"/>
  <c r="J68" i="5" s="1"/>
  <c r="J69" i="5" s="1"/>
  <c r="J70" i="5" s="1"/>
  <c r="J71" i="5" s="1"/>
  <c r="J72" i="5" s="1"/>
  <c r="J73" i="5" s="1"/>
  <c r="J74" i="5" s="1"/>
  <c r="J75" i="5" s="1"/>
  <c r="J76" i="5" s="1"/>
  <c r="J77" i="5" s="1"/>
  <c r="J78" i="5" s="1"/>
  <c r="J79" i="5" s="1"/>
  <c r="J80" i="5" s="1"/>
  <c r="J81" i="5" s="1"/>
  <c r="J82" i="5" s="1"/>
  <c r="J83" i="5" s="1"/>
  <c r="J84" i="5" s="1"/>
  <c r="J85" i="5" s="1"/>
  <c r="J86" i="5" s="1"/>
  <c r="J87" i="5" s="1"/>
  <c r="J88" i="5" s="1"/>
  <c r="J89" i="5" s="1"/>
  <c r="J90" i="5" s="1"/>
  <c r="J91" i="5" s="1"/>
  <c r="J92" i="5" s="1"/>
  <c r="J93" i="5" s="1"/>
  <c r="J94" i="5" s="1"/>
  <c r="J95" i="5" s="1"/>
  <c r="J96" i="5" s="1"/>
  <c r="J97" i="5" s="1"/>
  <c r="J98" i="5" s="1"/>
  <c r="J99" i="5" s="1"/>
  <c r="J100" i="5" s="1"/>
  <c r="J101" i="5" s="1"/>
  <c r="J102" i="5" s="1"/>
  <c r="J103" i="5" s="1"/>
  <c r="J104" i="5" s="1"/>
  <c r="J105" i="5" s="1"/>
  <c r="J106" i="5" s="1"/>
  <c r="J107" i="5" s="1"/>
  <c r="J108" i="5" s="1"/>
  <c r="J109" i="5" s="1"/>
  <c r="J110" i="5" s="1"/>
  <c r="J111" i="5" s="1"/>
  <c r="J112" i="5" s="1"/>
  <c r="J113" i="5" s="1"/>
  <c r="J114" i="5" s="1"/>
  <c r="J115" i="5" s="1"/>
  <c r="J116" i="5" s="1"/>
  <c r="J117" i="5" s="1"/>
  <c r="J118" i="5" s="1"/>
  <c r="J119" i="5" s="1"/>
  <c r="J120" i="5" s="1"/>
  <c r="J121" i="5" s="1"/>
  <c r="J122" i="5" s="1"/>
  <c r="J123" i="5" s="1"/>
  <c r="J124" i="5" s="1"/>
  <c r="J125" i="5" s="1"/>
  <c r="J126" i="5" s="1"/>
  <c r="J127" i="5" s="1"/>
  <c r="J128" i="5" s="1"/>
  <c r="J129" i="5" s="1"/>
  <c r="J130" i="5" s="1"/>
  <c r="J131" i="5" s="1"/>
  <c r="J132" i="5" s="1"/>
  <c r="J133" i="5" s="1"/>
  <c r="J134" i="5" s="1"/>
  <c r="J135" i="5" s="1"/>
  <c r="J136" i="5" s="1"/>
  <c r="J137" i="5" s="1"/>
  <c r="J138" i="5" s="1"/>
  <c r="J139" i="5" s="1"/>
  <c r="J140" i="5" s="1"/>
  <c r="J141" i="5" s="1"/>
  <c r="J142" i="5" s="1"/>
  <c r="J143" i="5" s="1"/>
  <c r="J144" i="5" s="1"/>
  <c r="J145" i="5" s="1"/>
  <c r="J146" i="5" s="1"/>
  <c r="J147" i="5" s="1"/>
  <c r="J148" i="5" s="1"/>
  <c r="J149" i="5" s="1"/>
  <c r="J150" i="5" s="1"/>
  <c r="J151" i="5" s="1"/>
  <c r="J152" i="5" s="1"/>
  <c r="J153" i="5" s="1"/>
  <c r="J154" i="5" s="1"/>
  <c r="J155" i="5" s="1"/>
  <c r="J156" i="5" s="1"/>
  <c r="J157" i="5" s="1"/>
  <c r="J158" i="5" s="1"/>
  <c r="J159" i="5" s="1"/>
  <c r="J160" i="5" s="1"/>
  <c r="J161" i="5" s="1"/>
  <c r="J162" i="5" s="1"/>
  <c r="J163" i="5" s="1"/>
  <c r="J164" i="5" s="1"/>
  <c r="J165" i="5" s="1"/>
  <c r="J166" i="5" s="1"/>
  <c r="J167" i="5" s="1"/>
  <c r="J168" i="5" s="1"/>
  <c r="J169" i="5" s="1"/>
  <c r="J170" i="5" s="1"/>
  <c r="J171" i="5" s="1"/>
  <c r="J172" i="5" s="1"/>
  <c r="J173" i="5" s="1"/>
  <c r="J174" i="5" s="1"/>
  <c r="J175" i="5" s="1"/>
  <c r="J176" i="5" s="1"/>
  <c r="J177" i="5" s="1"/>
  <c r="J178" i="5" s="1"/>
  <c r="J179" i="5" s="1"/>
  <c r="J180" i="5" s="1"/>
  <c r="J181" i="5" s="1"/>
  <c r="J182" i="5" s="1"/>
  <c r="J183" i="5" s="1"/>
  <c r="J184" i="5" s="1"/>
  <c r="J185" i="5" s="1"/>
  <c r="J186" i="5" s="1"/>
  <c r="J187" i="5" s="1"/>
  <c r="J188" i="5" s="1"/>
  <c r="J189" i="5" s="1"/>
  <c r="J190" i="5" s="1"/>
  <c r="J191" i="5" s="1"/>
  <c r="J192" i="5" s="1"/>
  <c r="J193" i="5" s="1"/>
  <c r="J194" i="5" s="1"/>
  <c r="J195" i="5" s="1"/>
  <c r="J196" i="5" s="1"/>
  <c r="J197" i="5" s="1"/>
  <c r="J198" i="5" s="1"/>
  <c r="J199" i="5" s="1"/>
  <c r="J200" i="5" s="1"/>
  <c r="J201" i="5" s="1"/>
  <c r="J202" i="5" s="1"/>
  <c r="J203" i="5" s="1"/>
  <c r="J204" i="5" s="1"/>
  <c r="J205" i="5" s="1"/>
  <c r="J206" i="5" s="1"/>
  <c r="J207" i="5" s="1"/>
  <c r="J208" i="5" s="1"/>
  <c r="J209" i="5" s="1"/>
  <c r="J210" i="5" s="1"/>
  <c r="J211" i="5" s="1"/>
  <c r="J212" i="5" s="1"/>
  <c r="J213" i="5" s="1"/>
  <c r="J214" i="5" s="1"/>
  <c r="J215" i="5" s="1"/>
  <c r="J216" i="5" s="1"/>
  <c r="J217" i="5" s="1"/>
  <c r="J218" i="5" s="1"/>
  <c r="J219" i="5" s="1"/>
  <c r="J220" i="5" s="1"/>
  <c r="J221" i="5" s="1"/>
  <c r="J222" i="5" s="1"/>
  <c r="J223" i="5" s="1"/>
  <c r="J224" i="5" s="1"/>
  <c r="J225" i="5" s="1"/>
  <c r="J226" i="5" s="1"/>
  <c r="J227" i="5" s="1"/>
  <c r="J228" i="5" s="1"/>
  <c r="J229" i="5" s="1"/>
  <c r="J230" i="5" s="1"/>
  <c r="J231" i="5" s="1"/>
  <c r="J232" i="5" s="1"/>
  <c r="J233" i="5" s="1"/>
  <c r="J234" i="5" s="1"/>
  <c r="J235" i="5" s="1"/>
  <c r="J236" i="5" s="1"/>
  <c r="J237" i="5" s="1"/>
  <c r="J238" i="5" s="1"/>
  <c r="J239" i="5" s="1"/>
  <c r="J240" i="5" s="1"/>
  <c r="J241" i="5" s="1"/>
  <c r="J242" i="5" s="1"/>
  <c r="J243" i="5" s="1"/>
  <c r="J244" i="5" s="1"/>
  <c r="J245" i="5" s="1"/>
  <c r="J246" i="5" s="1"/>
  <c r="J247" i="5" s="1"/>
  <c r="J248" i="5" s="1"/>
  <c r="J249" i="5" s="1"/>
  <c r="J250" i="5" s="1"/>
  <c r="J251" i="5" s="1"/>
  <c r="J252" i="5" s="1"/>
  <c r="J253" i="5" s="1"/>
  <c r="J254" i="5" s="1"/>
  <c r="J255" i="5" s="1"/>
  <c r="J256" i="5" s="1"/>
  <c r="J257" i="5" s="1"/>
  <c r="J258" i="5" s="1"/>
  <c r="J259" i="5" s="1"/>
  <c r="J260" i="5" s="1"/>
  <c r="J261" i="5" s="1"/>
  <c r="J262" i="5" s="1"/>
  <c r="J263" i="5" s="1"/>
  <c r="J264" i="5" s="1"/>
  <c r="J265" i="5" s="1"/>
  <c r="J266" i="5" s="1"/>
  <c r="J267" i="5" s="1"/>
  <c r="J268" i="5" s="1"/>
  <c r="J269" i="5" s="1"/>
  <c r="J270" i="5" s="1"/>
  <c r="J271" i="5" s="1"/>
  <c r="J272" i="5" s="1"/>
  <c r="J273" i="5" s="1"/>
  <c r="J274" i="5" s="1"/>
  <c r="J275" i="5" s="1"/>
  <c r="J276" i="5" s="1"/>
  <c r="J277" i="5" s="1"/>
  <c r="J278" i="5" s="1"/>
  <c r="J279" i="5" s="1"/>
  <c r="J280" i="5" s="1"/>
  <c r="J281" i="5" s="1"/>
  <c r="J282" i="5" s="1"/>
  <c r="J283" i="5" s="1"/>
  <c r="J284" i="5" s="1"/>
  <c r="J285" i="5" s="1"/>
  <c r="J286" i="5" s="1"/>
  <c r="J287" i="5" s="1"/>
  <c r="J288" i="5" s="1"/>
  <c r="J289" i="5" s="1"/>
  <c r="J290" i="5" s="1"/>
  <c r="J291" i="5" s="1"/>
  <c r="J292" i="5" s="1"/>
  <c r="J293" i="5" s="1"/>
  <c r="J294" i="5" s="1"/>
  <c r="J295" i="5" s="1"/>
  <c r="J296" i="5" s="1"/>
  <c r="J297" i="5" s="1"/>
  <c r="J298" i="5" s="1"/>
  <c r="J299" i="5" s="1"/>
  <c r="J300" i="5" s="1"/>
  <c r="J301" i="5" s="1"/>
  <c r="J302" i="5" s="1"/>
  <c r="J303" i="5" s="1"/>
  <c r="J304" i="5" s="1"/>
  <c r="J305" i="5" s="1"/>
  <c r="J306" i="5" s="1"/>
  <c r="J307" i="5" s="1"/>
  <c r="J308" i="5" s="1"/>
  <c r="J309" i="5" s="1"/>
  <c r="J310" i="5" s="1"/>
  <c r="J311" i="5" s="1"/>
  <c r="J312" i="5" s="1"/>
  <c r="J313" i="5" s="1"/>
  <c r="J314" i="5" s="1"/>
  <c r="J315" i="5" s="1"/>
  <c r="J316" i="5" s="1"/>
  <c r="J317" i="5" s="1"/>
  <c r="J318" i="5" s="1"/>
  <c r="J319" i="5" s="1"/>
  <c r="J320" i="5" s="1"/>
  <c r="J321" i="5" s="1"/>
  <c r="J322" i="5" s="1"/>
  <c r="J323" i="5" s="1"/>
  <c r="J324" i="5" s="1"/>
  <c r="J325" i="5" s="1"/>
  <c r="J326" i="5" s="1"/>
  <c r="J327" i="5" s="1"/>
  <c r="J328" i="5" s="1"/>
  <c r="J329" i="5" s="1"/>
  <c r="J330" i="5" s="1"/>
  <c r="J331" i="5" s="1"/>
  <c r="J332" i="5" s="1"/>
  <c r="J333" i="5" s="1"/>
  <c r="J334" i="5" s="1"/>
  <c r="J335" i="5" s="1"/>
  <c r="J336" i="5" s="1"/>
  <c r="J337" i="5" s="1"/>
  <c r="J338" i="5" s="1"/>
  <c r="J339" i="5" s="1"/>
  <c r="J340" i="5" s="1"/>
  <c r="J341" i="5" s="1"/>
  <c r="J342" i="5" s="1"/>
  <c r="J343" i="5" s="1"/>
  <c r="J344" i="5" s="1"/>
  <c r="J345" i="5" s="1"/>
  <c r="J346" i="5" s="1"/>
  <c r="J347" i="5" s="1"/>
  <c r="J348" i="5" s="1"/>
  <c r="J349" i="5" s="1"/>
  <c r="J350" i="5" s="1"/>
  <c r="J351" i="5" s="1"/>
  <c r="J352" i="5" s="1"/>
  <c r="J353" i="5" s="1"/>
  <c r="J354" i="5" s="1"/>
  <c r="J355" i="5" s="1"/>
  <c r="J356" i="5" s="1"/>
  <c r="J357" i="5" s="1"/>
  <c r="J358" i="5" s="1"/>
  <c r="J359" i="5" s="1"/>
  <c r="J360" i="5" s="1"/>
  <c r="J361" i="5" s="1"/>
  <c r="J362" i="5" s="1"/>
  <c r="J363" i="5" s="1"/>
  <c r="J364" i="5" s="1"/>
  <c r="J365" i="5" s="1"/>
  <c r="J366" i="5" s="1"/>
  <c r="J367" i="5" s="1"/>
  <c r="J368" i="5" s="1"/>
  <c r="J369" i="5" s="1"/>
  <c r="J370" i="5" s="1"/>
  <c r="J371" i="5" s="1"/>
  <c r="J372" i="5" s="1"/>
  <c r="J373" i="5" s="1"/>
  <c r="J374" i="5" s="1"/>
  <c r="J375" i="5" s="1"/>
  <c r="J376" i="5" s="1"/>
  <c r="J377" i="5" s="1"/>
  <c r="J378" i="5" s="1"/>
  <c r="J379" i="5" s="1"/>
  <c r="J380" i="5" s="1"/>
  <c r="J381" i="5" s="1"/>
  <c r="J382" i="5" s="1"/>
  <c r="J383" i="5" s="1"/>
  <c r="J384" i="5" s="1"/>
  <c r="J385" i="5" s="1"/>
  <c r="J386" i="5" s="1"/>
  <c r="J387" i="5" s="1"/>
  <c r="J388" i="5" s="1"/>
  <c r="J389" i="5" s="1"/>
  <c r="J390" i="5" s="1"/>
  <c r="J391" i="5" s="1"/>
  <c r="J392" i="5" s="1"/>
  <c r="J393" i="5" s="1"/>
  <c r="J394" i="5" s="1"/>
  <c r="J395" i="5" s="1"/>
  <c r="J396" i="5" s="1"/>
  <c r="J397" i="5" s="1"/>
  <c r="J398" i="5" s="1"/>
  <c r="J399" i="5" s="1"/>
  <c r="J400" i="5" s="1"/>
  <c r="J401" i="5" s="1"/>
  <c r="J402" i="5" s="1"/>
  <c r="J403" i="5" s="1"/>
  <c r="J404" i="5" s="1"/>
  <c r="J405" i="5" s="1"/>
  <c r="J406" i="5" s="1"/>
  <c r="J407" i="5" s="1"/>
  <c r="J408" i="5" s="1"/>
  <c r="J409" i="5" s="1"/>
  <c r="J410" i="5" s="1"/>
  <c r="J411" i="5" s="1"/>
  <c r="J412" i="5" s="1"/>
  <c r="J413" i="5" s="1"/>
  <c r="J414" i="5" s="1"/>
  <c r="J415" i="5" s="1"/>
  <c r="J416" i="5" s="1"/>
  <c r="J417" i="5" s="1"/>
  <c r="J418" i="5" s="1"/>
  <c r="J419" i="5" s="1"/>
  <c r="J420" i="5" s="1"/>
  <c r="J421" i="5" s="1"/>
  <c r="J422" i="5" s="1"/>
  <c r="J423" i="5" s="1"/>
  <c r="J424" i="5" s="1"/>
  <c r="J425" i="5" s="1"/>
  <c r="J426" i="5" s="1"/>
  <c r="J427" i="5" s="1"/>
  <c r="J428" i="5" s="1"/>
  <c r="J429" i="5" s="1"/>
  <c r="J430" i="5" s="1"/>
  <c r="J431" i="5" s="1"/>
  <c r="J432" i="5" s="1"/>
  <c r="J433" i="5" s="1"/>
  <c r="J434" i="5" s="1"/>
  <c r="J435" i="5" s="1"/>
  <c r="J436" i="5" s="1"/>
  <c r="J437" i="5" s="1"/>
  <c r="J438" i="5" s="1"/>
  <c r="J439" i="5" s="1"/>
  <c r="J440" i="5" s="1"/>
  <c r="J441" i="5" s="1"/>
  <c r="J442" i="5" s="1"/>
  <c r="J443" i="5" s="1"/>
  <c r="J444" i="5" s="1"/>
  <c r="J445" i="5" s="1"/>
  <c r="J446" i="5" s="1"/>
  <c r="J447" i="5" s="1"/>
  <c r="J448" i="5" s="1"/>
  <c r="J449" i="5" s="1"/>
  <c r="J450" i="5" s="1"/>
  <c r="J451" i="5" s="1"/>
  <c r="J452" i="5" s="1"/>
  <c r="J453" i="5" s="1"/>
  <c r="J454" i="5" s="1"/>
  <c r="J455" i="5" s="1"/>
  <c r="J456" i="5" s="1"/>
  <c r="J457" i="5" s="1"/>
  <c r="G9" i="5"/>
  <c r="G10" i="5" s="1"/>
  <c r="G11" i="5" s="1"/>
  <c r="G12" i="5" s="1"/>
  <c r="G13" i="5" s="1"/>
  <c r="G14" i="5" s="1"/>
  <c r="G15" i="5" s="1"/>
  <c r="G16" i="5" s="1"/>
  <c r="G17" i="5" s="1"/>
  <c r="G18" i="5" s="1"/>
  <c r="G19" i="5" s="1"/>
  <c r="G20" i="5" s="1"/>
  <c r="G21" i="5" s="1"/>
  <c r="G22" i="5" s="1"/>
  <c r="G23" i="5" s="1"/>
  <c r="G24" i="5" s="1"/>
  <c r="G25" i="5" s="1"/>
  <c r="G26" i="5" s="1"/>
  <c r="G27" i="5" s="1"/>
  <c r="G28" i="5" s="1"/>
  <c r="G29" i="5" s="1"/>
  <c r="G30" i="5" s="1"/>
  <c r="G31" i="5" s="1"/>
  <c r="G32" i="5" s="1"/>
  <c r="G33" i="5" s="1"/>
  <c r="G34" i="5" s="1"/>
  <c r="G35" i="5" s="1"/>
  <c r="G36" i="5" s="1"/>
  <c r="G37" i="5" s="1"/>
  <c r="G38" i="5" s="1"/>
  <c r="G39" i="5" s="1"/>
  <c r="G40" i="5" s="1"/>
  <c r="G41" i="5" s="1"/>
  <c r="G42" i="5" s="1"/>
  <c r="G43" i="5" s="1"/>
  <c r="G44" i="5" s="1"/>
  <c r="G45" i="5" s="1"/>
  <c r="G46" i="5" s="1"/>
  <c r="G47" i="5" s="1"/>
  <c r="G48" i="5" s="1"/>
  <c r="G49" i="5" s="1"/>
  <c r="G50" i="5" s="1"/>
  <c r="G51" i="5" s="1"/>
  <c r="G52" i="5" s="1"/>
  <c r="G53" i="5" s="1"/>
  <c r="G54" i="5" s="1"/>
  <c r="G55" i="5" s="1"/>
  <c r="G56" i="5" s="1"/>
  <c r="G57" i="5" s="1"/>
  <c r="G58" i="5" s="1"/>
  <c r="G59" i="5" s="1"/>
  <c r="G60" i="5" s="1"/>
  <c r="G61" i="5" s="1"/>
  <c r="G62" i="5" s="1"/>
  <c r="G63" i="5" s="1"/>
  <c r="G64" i="5" s="1"/>
  <c r="G65" i="5" s="1"/>
  <c r="G66" i="5" s="1"/>
  <c r="G67" i="5" s="1"/>
  <c r="G68" i="5" s="1"/>
  <c r="G69" i="5" s="1"/>
  <c r="G70" i="5" s="1"/>
  <c r="G71" i="5" s="1"/>
  <c r="G72" i="5" s="1"/>
  <c r="G73" i="5" s="1"/>
  <c r="G74" i="5" s="1"/>
  <c r="G75" i="5" s="1"/>
  <c r="G76" i="5" s="1"/>
  <c r="G77" i="5" s="1"/>
  <c r="G78" i="5" s="1"/>
  <c r="G79" i="5" s="1"/>
  <c r="G80" i="5" s="1"/>
  <c r="G81" i="5" s="1"/>
  <c r="G82" i="5" s="1"/>
  <c r="G83" i="5" s="1"/>
  <c r="G84" i="5" s="1"/>
  <c r="G85" i="5" s="1"/>
  <c r="G86" i="5" s="1"/>
  <c r="G87" i="5" s="1"/>
  <c r="G88" i="5" s="1"/>
  <c r="G89" i="5" s="1"/>
  <c r="G90" i="5" s="1"/>
  <c r="G91" i="5" s="1"/>
  <c r="G92" i="5" s="1"/>
  <c r="G93" i="5" s="1"/>
  <c r="G94" i="5" s="1"/>
  <c r="G95" i="5" s="1"/>
  <c r="G96" i="5" s="1"/>
  <c r="G97" i="5" s="1"/>
  <c r="G98" i="5" s="1"/>
  <c r="G99" i="5" s="1"/>
  <c r="G100" i="5" s="1"/>
  <c r="G101" i="5" s="1"/>
  <c r="G102" i="5" s="1"/>
  <c r="G103" i="5" s="1"/>
  <c r="G104" i="5" s="1"/>
  <c r="G105" i="5" s="1"/>
  <c r="G106" i="5" s="1"/>
  <c r="G107" i="5" s="1"/>
  <c r="G108" i="5" s="1"/>
  <c r="G109" i="5" s="1"/>
  <c r="G110" i="5" s="1"/>
  <c r="G111" i="5" s="1"/>
  <c r="G112" i="5" s="1"/>
  <c r="G113" i="5" s="1"/>
  <c r="G114" i="5" s="1"/>
  <c r="G115" i="5" s="1"/>
  <c r="G116" i="5" s="1"/>
  <c r="G117" i="5" s="1"/>
  <c r="G118" i="5" s="1"/>
  <c r="G119" i="5" s="1"/>
  <c r="G120" i="5" s="1"/>
  <c r="G121" i="5" s="1"/>
  <c r="G122" i="5" s="1"/>
  <c r="G123" i="5" s="1"/>
  <c r="G124" i="5" s="1"/>
  <c r="G125" i="5" s="1"/>
  <c r="G126" i="5" s="1"/>
  <c r="G127" i="5" s="1"/>
  <c r="G128" i="5" s="1"/>
  <c r="G129" i="5" s="1"/>
  <c r="G130" i="5" s="1"/>
  <c r="G131" i="5" s="1"/>
  <c r="G132" i="5" s="1"/>
  <c r="G133" i="5" s="1"/>
  <c r="G134" i="5" s="1"/>
  <c r="G135" i="5" s="1"/>
  <c r="G136" i="5" s="1"/>
  <c r="G137" i="5" s="1"/>
  <c r="G138" i="5" s="1"/>
  <c r="G139" i="5" s="1"/>
  <c r="G140" i="5" s="1"/>
  <c r="G141" i="5" s="1"/>
  <c r="G142" i="5" s="1"/>
  <c r="G143" i="5" s="1"/>
  <c r="G144" i="5" s="1"/>
  <c r="G145" i="5" s="1"/>
  <c r="G146" i="5" s="1"/>
  <c r="G147" i="5" s="1"/>
  <c r="G148" i="5" s="1"/>
  <c r="G149" i="5" s="1"/>
  <c r="G150" i="5" s="1"/>
  <c r="G151" i="5" s="1"/>
  <c r="G152" i="5" s="1"/>
  <c r="G153" i="5" s="1"/>
  <c r="G154" i="5" s="1"/>
  <c r="G155" i="5" s="1"/>
  <c r="G156" i="5" s="1"/>
  <c r="G157" i="5" s="1"/>
  <c r="G158" i="5" s="1"/>
  <c r="G159" i="5" s="1"/>
  <c r="G160" i="5" s="1"/>
  <c r="G161" i="5" s="1"/>
  <c r="G162" i="5" s="1"/>
  <c r="G163" i="5" s="1"/>
  <c r="G164" i="5" s="1"/>
  <c r="G165" i="5" s="1"/>
  <c r="G166" i="5" s="1"/>
  <c r="G167" i="5" s="1"/>
  <c r="G168" i="5" s="1"/>
  <c r="G169" i="5" s="1"/>
  <c r="G170" i="5" s="1"/>
  <c r="G171" i="5" s="1"/>
  <c r="G172" i="5" s="1"/>
  <c r="G173" i="5" s="1"/>
  <c r="G174" i="5" s="1"/>
  <c r="G175" i="5" s="1"/>
  <c r="G176" i="5" s="1"/>
  <c r="G177" i="5" s="1"/>
  <c r="G178" i="5" s="1"/>
  <c r="G179" i="5" s="1"/>
  <c r="G180" i="5" s="1"/>
  <c r="G181" i="5" s="1"/>
  <c r="G182" i="5" s="1"/>
  <c r="G183" i="5" s="1"/>
  <c r="G184" i="5" s="1"/>
  <c r="G185" i="5" s="1"/>
  <c r="G186" i="5" s="1"/>
  <c r="G187" i="5" s="1"/>
  <c r="G188" i="5" s="1"/>
  <c r="G189" i="5" s="1"/>
  <c r="G190" i="5" s="1"/>
  <c r="G191" i="5" s="1"/>
  <c r="G192" i="5" s="1"/>
  <c r="G193" i="5" s="1"/>
  <c r="G194" i="5" s="1"/>
  <c r="G195" i="5" s="1"/>
  <c r="G196" i="5" s="1"/>
  <c r="G197" i="5" s="1"/>
  <c r="G198" i="5" s="1"/>
  <c r="G199" i="5" s="1"/>
  <c r="G200" i="5" s="1"/>
  <c r="G201" i="5" s="1"/>
  <c r="G202" i="5" s="1"/>
  <c r="G203" i="5" s="1"/>
  <c r="G204" i="5" s="1"/>
  <c r="G205" i="5" s="1"/>
  <c r="G206" i="5" s="1"/>
  <c r="G207" i="5" s="1"/>
  <c r="G208" i="5" s="1"/>
  <c r="G209" i="5" s="1"/>
  <c r="G210" i="5" s="1"/>
  <c r="G211" i="5" s="1"/>
  <c r="G212" i="5" s="1"/>
  <c r="G213" i="5" s="1"/>
  <c r="G214" i="5" s="1"/>
  <c r="G215" i="5" s="1"/>
  <c r="G216" i="5" s="1"/>
  <c r="G217" i="5" s="1"/>
  <c r="G218" i="5" s="1"/>
  <c r="G219" i="5" s="1"/>
  <c r="G220" i="5" s="1"/>
  <c r="G221" i="5" s="1"/>
  <c r="G222" i="5" s="1"/>
  <c r="G223" i="5" s="1"/>
  <c r="G224" i="5" s="1"/>
  <c r="G225" i="5" s="1"/>
  <c r="G226" i="5" s="1"/>
  <c r="G227" i="5" s="1"/>
  <c r="G228" i="5" s="1"/>
  <c r="G229" i="5" s="1"/>
  <c r="G230" i="5" s="1"/>
  <c r="G231" i="5" s="1"/>
  <c r="G232" i="5" s="1"/>
  <c r="G233" i="5" s="1"/>
  <c r="G234" i="5" s="1"/>
  <c r="G235" i="5" s="1"/>
  <c r="G236" i="5" s="1"/>
  <c r="G237" i="5" s="1"/>
  <c r="G238" i="5" s="1"/>
  <c r="G239" i="5" s="1"/>
  <c r="G240" i="5" s="1"/>
  <c r="G241" i="5" s="1"/>
  <c r="G242" i="5" s="1"/>
  <c r="G243" i="5" s="1"/>
  <c r="G244" i="5" s="1"/>
  <c r="G245" i="5" s="1"/>
  <c r="G246" i="5" s="1"/>
  <c r="G247" i="5" s="1"/>
  <c r="G248" i="5" s="1"/>
  <c r="G249" i="5" s="1"/>
  <c r="G250" i="5" s="1"/>
  <c r="G251" i="5" s="1"/>
  <c r="G252" i="5" s="1"/>
  <c r="G253" i="5" s="1"/>
  <c r="G254" i="5" s="1"/>
  <c r="G255" i="5" s="1"/>
  <c r="G256" i="5" s="1"/>
  <c r="G257" i="5" s="1"/>
  <c r="G258" i="5" s="1"/>
  <c r="G259" i="5" s="1"/>
  <c r="G260" i="5" s="1"/>
  <c r="G261" i="5" s="1"/>
  <c r="G262" i="5" s="1"/>
  <c r="G263" i="5" s="1"/>
  <c r="G264" i="5" s="1"/>
  <c r="G265" i="5" s="1"/>
  <c r="G266" i="5" s="1"/>
  <c r="G267" i="5" s="1"/>
  <c r="G268" i="5" s="1"/>
  <c r="G269" i="5" s="1"/>
  <c r="G270" i="5" s="1"/>
  <c r="G271" i="5" s="1"/>
  <c r="G272" i="5" s="1"/>
  <c r="G273" i="5" s="1"/>
  <c r="G274" i="5" s="1"/>
  <c r="G275" i="5" s="1"/>
  <c r="G276" i="5" s="1"/>
  <c r="G277" i="5" s="1"/>
  <c r="G278" i="5" s="1"/>
  <c r="G279" i="5" s="1"/>
  <c r="G280" i="5" s="1"/>
  <c r="G281" i="5" s="1"/>
  <c r="G282" i="5" s="1"/>
  <c r="G283" i="5" s="1"/>
  <c r="G284" i="5" s="1"/>
  <c r="G285" i="5" s="1"/>
  <c r="G286" i="5" s="1"/>
  <c r="G287" i="5" s="1"/>
  <c r="G288" i="5" s="1"/>
  <c r="G289" i="5" s="1"/>
  <c r="G290" i="5" s="1"/>
  <c r="G291" i="5" s="1"/>
  <c r="G292" i="5" s="1"/>
  <c r="G293" i="5" s="1"/>
  <c r="G294" i="5" s="1"/>
  <c r="G295" i="5" s="1"/>
  <c r="G296" i="5" s="1"/>
  <c r="G297" i="5" s="1"/>
  <c r="G298" i="5" s="1"/>
  <c r="G299" i="5" s="1"/>
  <c r="G300" i="5" s="1"/>
  <c r="G301" i="5" s="1"/>
  <c r="G302" i="5" s="1"/>
  <c r="G303" i="5" s="1"/>
  <c r="G304" i="5" s="1"/>
  <c r="G305" i="5" s="1"/>
  <c r="G306" i="5" s="1"/>
  <c r="G307" i="5" s="1"/>
  <c r="G308" i="5" s="1"/>
  <c r="G309" i="5" s="1"/>
  <c r="G310" i="5" s="1"/>
  <c r="G311" i="5" s="1"/>
  <c r="G312" i="5" s="1"/>
  <c r="G313" i="5" s="1"/>
  <c r="G314" i="5" s="1"/>
  <c r="G315" i="5" s="1"/>
  <c r="G316" i="5" s="1"/>
  <c r="G317" i="5" s="1"/>
  <c r="G318" i="5" s="1"/>
  <c r="G319" i="5" s="1"/>
  <c r="G320" i="5" s="1"/>
  <c r="G321" i="5" s="1"/>
  <c r="G322" i="5" s="1"/>
  <c r="G323" i="5" s="1"/>
  <c r="G324" i="5" s="1"/>
  <c r="G325" i="5" s="1"/>
  <c r="G326" i="5" s="1"/>
  <c r="G327" i="5" s="1"/>
  <c r="G328" i="5" s="1"/>
  <c r="G329" i="5" s="1"/>
  <c r="G330" i="5" s="1"/>
  <c r="G331" i="5" s="1"/>
  <c r="G332" i="5" s="1"/>
  <c r="G333" i="5" s="1"/>
  <c r="G334" i="5" s="1"/>
  <c r="G335" i="5" s="1"/>
  <c r="G336" i="5" s="1"/>
  <c r="G337" i="5" s="1"/>
  <c r="G338" i="5" s="1"/>
  <c r="G339" i="5" s="1"/>
  <c r="G340" i="5" s="1"/>
  <c r="G341" i="5" s="1"/>
  <c r="G342" i="5" s="1"/>
  <c r="G343" i="5" s="1"/>
  <c r="G344" i="5" s="1"/>
  <c r="G345" i="5" s="1"/>
  <c r="G346" i="5" s="1"/>
  <c r="G347" i="5" s="1"/>
  <c r="G348" i="5" s="1"/>
  <c r="G349" i="5" s="1"/>
  <c r="G350" i="5" s="1"/>
  <c r="G351" i="5" s="1"/>
  <c r="G352" i="5" s="1"/>
  <c r="G353" i="5" s="1"/>
  <c r="G354" i="5" s="1"/>
  <c r="G355" i="5" s="1"/>
  <c r="G356" i="5" s="1"/>
  <c r="G357" i="5" s="1"/>
  <c r="G358" i="5" s="1"/>
  <c r="G359" i="5" s="1"/>
  <c r="G360" i="5" s="1"/>
  <c r="G361" i="5" s="1"/>
  <c r="G362" i="5" s="1"/>
  <c r="G363" i="5" s="1"/>
  <c r="G364" i="5" s="1"/>
  <c r="G365" i="5" s="1"/>
  <c r="G366" i="5" s="1"/>
  <c r="G367" i="5" s="1"/>
  <c r="G368" i="5" s="1"/>
  <c r="G369" i="5" s="1"/>
  <c r="G370" i="5" s="1"/>
  <c r="G371" i="5" s="1"/>
  <c r="G372" i="5" s="1"/>
  <c r="G373" i="5" s="1"/>
  <c r="G374" i="5" s="1"/>
  <c r="G375" i="5" s="1"/>
  <c r="G376" i="5" s="1"/>
  <c r="G377" i="5" s="1"/>
  <c r="G378" i="5" s="1"/>
  <c r="G379" i="5" s="1"/>
  <c r="G380" i="5" s="1"/>
  <c r="G381" i="5" s="1"/>
  <c r="G382" i="5" s="1"/>
  <c r="G383" i="5" s="1"/>
  <c r="G384" i="5" s="1"/>
  <c r="G385" i="5" s="1"/>
  <c r="G386" i="5" s="1"/>
  <c r="G387" i="5" s="1"/>
  <c r="G388" i="5" s="1"/>
  <c r="G389" i="5" s="1"/>
  <c r="G390" i="5" s="1"/>
  <c r="G391" i="5" s="1"/>
  <c r="G392" i="5" s="1"/>
  <c r="G393" i="5" s="1"/>
  <c r="G394" i="5" s="1"/>
  <c r="G395" i="5" s="1"/>
  <c r="G396" i="5" s="1"/>
  <c r="G397" i="5" s="1"/>
  <c r="G398" i="5" s="1"/>
  <c r="G399" i="5" s="1"/>
  <c r="G400" i="5" s="1"/>
  <c r="G401" i="5" s="1"/>
  <c r="G402" i="5" s="1"/>
  <c r="G403" i="5" s="1"/>
  <c r="G404" i="5" s="1"/>
  <c r="G405" i="5" s="1"/>
  <c r="G406" i="5" s="1"/>
  <c r="G407" i="5" s="1"/>
  <c r="G408" i="5" s="1"/>
  <c r="G409" i="5" s="1"/>
  <c r="G410" i="5" s="1"/>
  <c r="G411" i="5" s="1"/>
  <c r="G412" i="5" s="1"/>
  <c r="G413" i="5" s="1"/>
  <c r="G414" i="5" s="1"/>
  <c r="G415" i="5" s="1"/>
  <c r="G416" i="5" s="1"/>
  <c r="G417" i="5" s="1"/>
  <c r="G418" i="5" s="1"/>
  <c r="G419" i="5" s="1"/>
  <c r="G420" i="5" s="1"/>
  <c r="G421" i="5" s="1"/>
  <c r="G422" i="5" s="1"/>
  <c r="G423" i="5" s="1"/>
  <c r="G424" i="5" s="1"/>
  <c r="G425" i="5" s="1"/>
  <c r="G426" i="5" s="1"/>
  <c r="G427" i="5" s="1"/>
  <c r="G428" i="5" s="1"/>
  <c r="G429" i="5" s="1"/>
  <c r="G430" i="5" s="1"/>
  <c r="G431" i="5" s="1"/>
  <c r="G432" i="5" s="1"/>
  <c r="G433" i="5" s="1"/>
  <c r="G434" i="5" s="1"/>
  <c r="G435" i="5" s="1"/>
  <c r="G436" i="5" s="1"/>
  <c r="G437" i="5" s="1"/>
  <c r="G438" i="5" s="1"/>
  <c r="G439" i="5" s="1"/>
  <c r="G440" i="5" s="1"/>
  <c r="G441" i="5" s="1"/>
  <c r="G442" i="5" s="1"/>
  <c r="G443" i="5" s="1"/>
  <c r="G444" i="5" s="1"/>
  <c r="G445" i="5" s="1"/>
  <c r="G446" i="5" s="1"/>
  <c r="G447" i="5" s="1"/>
  <c r="G448" i="5" s="1"/>
  <c r="G449" i="5" s="1"/>
  <c r="G450" i="5" s="1"/>
  <c r="G451" i="5" s="1"/>
  <c r="G452" i="5" s="1"/>
  <c r="G453" i="5" s="1"/>
  <c r="G454" i="5" s="1"/>
  <c r="G455" i="5" s="1"/>
  <c r="G456" i="5" s="1"/>
  <c r="G457" i="5" s="1"/>
  <c r="G458" i="5" s="1"/>
  <c r="G459" i="5" s="1"/>
  <c r="G460" i="5" s="1"/>
  <c r="G461" i="5" s="1"/>
  <c r="G462" i="5" s="1"/>
  <c r="G463" i="5" s="1"/>
  <c r="G464" i="5" s="1"/>
  <c r="G465" i="5" s="1"/>
  <c r="G466" i="5" s="1"/>
  <c r="G467" i="5" s="1"/>
  <c r="G468" i="5" s="1"/>
  <c r="G469" i="5" s="1"/>
  <c r="G470" i="5" s="1"/>
  <c r="G471" i="5" s="1"/>
  <c r="G472" i="5" s="1"/>
  <c r="G473" i="5" s="1"/>
  <c r="G474" i="5" s="1"/>
  <c r="G475" i="5" s="1"/>
  <c r="G476" i="5" s="1"/>
  <c r="G477" i="5" s="1"/>
  <c r="G478" i="5" s="1"/>
  <c r="G479" i="5" s="1"/>
  <c r="G480" i="5" s="1"/>
  <c r="G481" i="5" s="1"/>
  <c r="G482" i="5" s="1"/>
  <c r="G483" i="5" s="1"/>
  <c r="G484" i="5" s="1"/>
  <c r="G485" i="5" s="1"/>
  <c r="G486" i="5" s="1"/>
  <c r="G487" i="5" s="1"/>
  <c r="G488" i="5" s="1"/>
  <c r="G489" i="5" s="1"/>
  <c r="G490" i="5" s="1"/>
  <c r="G491" i="5" s="1"/>
  <c r="G492" i="5" s="1"/>
  <c r="G493" i="5" s="1"/>
  <c r="G494" i="5" s="1"/>
  <c r="G495" i="5" s="1"/>
  <c r="G496" i="5" s="1"/>
  <c r="G497" i="5" s="1"/>
  <c r="G498" i="5" s="1"/>
  <c r="G499" i="5" s="1"/>
  <c r="G500" i="5" s="1"/>
  <c r="G501" i="5" s="1"/>
  <c r="G502" i="5" s="1"/>
  <c r="G503" i="5" s="1"/>
  <c r="G504" i="5" s="1"/>
  <c r="G505" i="5" s="1"/>
  <c r="G506" i="5" s="1"/>
  <c r="B34" i="4"/>
  <c r="C32" i="4" s="1"/>
  <c r="D32" i="4" s="1"/>
  <c r="J32" i="4"/>
  <c r="K30" i="4" s="1"/>
  <c r="L30" i="4" s="1"/>
  <c r="J9" i="4"/>
  <c r="K7" i="4" s="1"/>
  <c r="L7" i="4" s="1"/>
  <c r="C8" i="4"/>
  <c r="B8" i="4"/>
  <c r="J59" i="3"/>
  <c r="J60" i="3" s="1"/>
  <c r="J61" i="3" s="1"/>
  <c r="J62" i="3" s="1"/>
  <c r="J63" i="3" s="1"/>
  <c r="J64" i="3" s="1"/>
  <c r="J65" i="3" s="1"/>
  <c r="J66" i="3" s="1"/>
  <c r="J67" i="3" s="1"/>
  <c r="J68" i="3" s="1"/>
  <c r="J69" i="3" s="1"/>
  <c r="J70" i="3" s="1"/>
  <c r="J71" i="3" s="1"/>
  <c r="J72" i="3" s="1"/>
  <c r="J73" i="3" s="1"/>
  <c r="J74" i="3" s="1"/>
  <c r="J75" i="3" s="1"/>
  <c r="J76" i="3" s="1"/>
  <c r="J77" i="3" s="1"/>
  <c r="J78" i="3" s="1"/>
  <c r="J79" i="3" s="1"/>
  <c r="J80" i="3" s="1"/>
  <c r="J81" i="3" s="1"/>
  <c r="J82" i="3" s="1"/>
  <c r="J83" i="3" s="1"/>
  <c r="J84" i="3" s="1"/>
  <c r="J85" i="3" s="1"/>
  <c r="J86" i="3" s="1"/>
  <c r="J87" i="3" s="1"/>
  <c r="J88" i="3" s="1"/>
  <c r="J89" i="3" s="1"/>
  <c r="J90" i="3" s="1"/>
  <c r="J91" i="3" s="1"/>
  <c r="J92" i="3" s="1"/>
  <c r="J93" i="3" s="1"/>
  <c r="J94" i="3" s="1"/>
  <c r="J95" i="3" s="1"/>
  <c r="J96" i="3" s="1"/>
  <c r="J97" i="3" s="1"/>
  <c r="J98" i="3" s="1"/>
  <c r="J99" i="3" s="1"/>
  <c r="J100" i="3" s="1"/>
  <c r="J101" i="3" s="1"/>
  <c r="J102" i="3" s="1"/>
  <c r="J103" i="3" s="1"/>
  <c r="J104" i="3" s="1"/>
  <c r="J105" i="3" s="1"/>
  <c r="J106" i="3" s="1"/>
  <c r="J107" i="3" s="1"/>
  <c r="J108" i="3" s="1"/>
  <c r="J109" i="3" s="1"/>
  <c r="J110" i="3" s="1"/>
  <c r="J111" i="3" s="1"/>
  <c r="J112" i="3" s="1"/>
  <c r="J113" i="3" s="1"/>
  <c r="J114" i="3" s="1"/>
  <c r="J115" i="3" s="1"/>
  <c r="J116" i="3" s="1"/>
  <c r="J117" i="3" s="1"/>
  <c r="J118" i="3" s="1"/>
  <c r="J119" i="3" s="1"/>
  <c r="J120" i="3" s="1"/>
  <c r="J121" i="3" s="1"/>
  <c r="J122" i="3" s="1"/>
  <c r="J123" i="3" s="1"/>
  <c r="J124" i="3" s="1"/>
  <c r="J125" i="3" s="1"/>
  <c r="J126" i="3" s="1"/>
  <c r="J127" i="3" s="1"/>
  <c r="J128" i="3" s="1"/>
  <c r="J129" i="3" s="1"/>
  <c r="J130" i="3" s="1"/>
  <c r="J131" i="3" s="1"/>
  <c r="J132" i="3" s="1"/>
  <c r="J133" i="3" s="1"/>
  <c r="J134" i="3" s="1"/>
  <c r="J135" i="3" s="1"/>
  <c r="J136" i="3" s="1"/>
  <c r="J137" i="3" s="1"/>
  <c r="J138" i="3" s="1"/>
  <c r="J139" i="3" s="1"/>
  <c r="J140" i="3" s="1"/>
  <c r="J141" i="3" s="1"/>
  <c r="J142" i="3" s="1"/>
  <c r="J143" i="3" s="1"/>
  <c r="J144" i="3" s="1"/>
  <c r="J145" i="3" s="1"/>
  <c r="J146" i="3" s="1"/>
  <c r="J147" i="3" s="1"/>
  <c r="J148" i="3" s="1"/>
  <c r="J149" i="3" s="1"/>
  <c r="J150" i="3" s="1"/>
  <c r="J151" i="3" s="1"/>
  <c r="J152" i="3" s="1"/>
  <c r="J153" i="3" s="1"/>
  <c r="J154" i="3" s="1"/>
  <c r="J155" i="3" s="1"/>
  <c r="J156" i="3" s="1"/>
  <c r="J157" i="3" s="1"/>
  <c r="J158" i="3" s="1"/>
  <c r="J159" i="3" s="1"/>
  <c r="J160" i="3" s="1"/>
  <c r="J161" i="3" s="1"/>
  <c r="J162" i="3" s="1"/>
  <c r="J163" i="3" s="1"/>
  <c r="J164" i="3" s="1"/>
  <c r="J165" i="3" s="1"/>
  <c r="J166" i="3" s="1"/>
  <c r="J167" i="3" s="1"/>
  <c r="J168" i="3" s="1"/>
  <c r="J169" i="3" s="1"/>
  <c r="J170" i="3" s="1"/>
  <c r="J171" i="3" s="1"/>
  <c r="J172" i="3" s="1"/>
  <c r="J173" i="3" s="1"/>
  <c r="J174" i="3" s="1"/>
  <c r="J175" i="3" s="1"/>
  <c r="J176" i="3" s="1"/>
  <c r="J177" i="3" s="1"/>
  <c r="J178" i="3" s="1"/>
  <c r="J179" i="3" s="1"/>
  <c r="J180" i="3" s="1"/>
  <c r="J181" i="3" s="1"/>
  <c r="J182" i="3" s="1"/>
  <c r="J183" i="3" s="1"/>
  <c r="J184" i="3" s="1"/>
  <c r="J185" i="3" s="1"/>
  <c r="J186" i="3" s="1"/>
  <c r="J187" i="3" s="1"/>
  <c r="J188" i="3" s="1"/>
  <c r="J189" i="3" s="1"/>
  <c r="J190" i="3" s="1"/>
  <c r="J191" i="3" s="1"/>
  <c r="J192" i="3" s="1"/>
  <c r="J193" i="3" s="1"/>
  <c r="J194" i="3" s="1"/>
  <c r="J195" i="3" s="1"/>
  <c r="J196" i="3" s="1"/>
  <c r="J197" i="3" s="1"/>
  <c r="J198" i="3" s="1"/>
  <c r="J199" i="3" s="1"/>
  <c r="J200" i="3" s="1"/>
  <c r="J201" i="3" s="1"/>
  <c r="J202" i="3" s="1"/>
  <c r="J203" i="3" s="1"/>
  <c r="J204" i="3" s="1"/>
  <c r="J205" i="3" s="1"/>
  <c r="J206" i="3" s="1"/>
  <c r="J207" i="3" s="1"/>
  <c r="J208" i="3" s="1"/>
  <c r="J209" i="3" s="1"/>
  <c r="J210" i="3" s="1"/>
  <c r="J211" i="3" s="1"/>
  <c r="J212" i="3" s="1"/>
  <c r="J213" i="3" s="1"/>
  <c r="J214" i="3" s="1"/>
  <c r="J215" i="3" s="1"/>
  <c r="J216" i="3" s="1"/>
  <c r="J217" i="3" s="1"/>
  <c r="J218" i="3" s="1"/>
  <c r="J219" i="3" s="1"/>
  <c r="J220" i="3" s="1"/>
  <c r="J221" i="3" s="1"/>
  <c r="J222" i="3" s="1"/>
  <c r="J223" i="3" s="1"/>
  <c r="J224" i="3" s="1"/>
  <c r="J225" i="3" s="1"/>
  <c r="J226" i="3" s="1"/>
  <c r="J227" i="3" s="1"/>
  <c r="J228" i="3" s="1"/>
  <c r="J229" i="3" s="1"/>
  <c r="J230" i="3" s="1"/>
  <c r="J231" i="3" s="1"/>
  <c r="J232" i="3" s="1"/>
  <c r="J233" i="3" s="1"/>
  <c r="J234" i="3" s="1"/>
  <c r="J235" i="3" s="1"/>
  <c r="J236" i="3" s="1"/>
  <c r="J237" i="3" s="1"/>
  <c r="J238" i="3" s="1"/>
  <c r="J239" i="3" s="1"/>
  <c r="J240" i="3" s="1"/>
  <c r="J241" i="3" s="1"/>
  <c r="J242" i="3" s="1"/>
  <c r="J243" i="3" s="1"/>
  <c r="J244" i="3" s="1"/>
  <c r="J245" i="3" s="1"/>
  <c r="J246" i="3" s="1"/>
  <c r="J247" i="3" s="1"/>
  <c r="J248" i="3" s="1"/>
  <c r="J249" i="3" s="1"/>
  <c r="J250" i="3" s="1"/>
  <c r="J251" i="3" s="1"/>
  <c r="J252" i="3" s="1"/>
  <c r="J253" i="3" s="1"/>
  <c r="J254" i="3" s="1"/>
  <c r="J255" i="3" s="1"/>
  <c r="J256" i="3" s="1"/>
  <c r="J257" i="3" s="1"/>
  <c r="J258" i="3" s="1"/>
  <c r="J259" i="3" s="1"/>
  <c r="J260" i="3" s="1"/>
  <c r="J261" i="3" s="1"/>
  <c r="J262" i="3" s="1"/>
  <c r="J263" i="3" s="1"/>
  <c r="J264" i="3" s="1"/>
  <c r="J265" i="3" s="1"/>
  <c r="J266" i="3" s="1"/>
  <c r="J267" i="3" s="1"/>
  <c r="J268" i="3" s="1"/>
  <c r="J269" i="3" s="1"/>
  <c r="J270" i="3" s="1"/>
  <c r="J271" i="3" s="1"/>
  <c r="J272" i="3" s="1"/>
  <c r="J273" i="3" s="1"/>
  <c r="J274" i="3" s="1"/>
  <c r="J275" i="3" s="1"/>
  <c r="J276" i="3" s="1"/>
  <c r="J277" i="3" s="1"/>
  <c r="J278" i="3" s="1"/>
  <c r="J279" i="3" s="1"/>
  <c r="J280" i="3" s="1"/>
  <c r="J281" i="3" s="1"/>
  <c r="J282" i="3" s="1"/>
  <c r="J283" i="3" s="1"/>
  <c r="J284" i="3" s="1"/>
  <c r="J285" i="3" s="1"/>
  <c r="J286" i="3" s="1"/>
  <c r="J287" i="3" s="1"/>
  <c r="J288" i="3" s="1"/>
  <c r="J289" i="3" s="1"/>
  <c r="J290" i="3" s="1"/>
  <c r="J291" i="3" s="1"/>
  <c r="J292" i="3" s="1"/>
  <c r="J293" i="3" s="1"/>
  <c r="J294" i="3" s="1"/>
  <c r="J295" i="3" s="1"/>
  <c r="J296" i="3" s="1"/>
  <c r="J297" i="3" s="1"/>
  <c r="J298" i="3" s="1"/>
  <c r="J299" i="3" s="1"/>
  <c r="J300" i="3" s="1"/>
  <c r="J301" i="3" s="1"/>
  <c r="J302" i="3" s="1"/>
  <c r="J303" i="3" s="1"/>
  <c r="J304" i="3" s="1"/>
  <c r="J305" i="3" s="1"/>
  <c r="J306" i="3" s="1"/>
  <c r="J307" i="3" s="1"/>
  <c r="J308" i="3" s="1"/>
  <c r="J309" i="3" s="1"/>
  <c r="J310" i="3" s="1"/>
  <c r="J311" i="3" s="1"/>
  <c r="J312" i="3" s="1"/>
  <c r="J313" i="3" s="1"/>
  <c r="J314" i="3" s="1"/>
  <c r="J315" i="3" s="1"/>
  <c r="J316" i="3" s="1"/>
  <c r="J317" i="3" s="1"/>
  <c r="J318" i="3" s="1"/>
  <c r="J319" i="3" s="1"/>
  <c r="J320" i="3" s="1"/>
  <c r="J321" i="3" s="1"/>
  <c r="J322" i="3" s="1"/>
  <c r="J323" i="3" s="1"/>
  <c r="J324" i="3" s="1"/>
  <c r="J325" i="3" s="1"/>
  <c r="J326" i="3" s="1"/>
  <c r="J327" i="3" s="1"/>
  <c r="J328" i="3" s="1"/>
  <c r="J329" i="3" s="1"/>
  <c r="J330" i="3" s="1"/>
  <c r="J331" i="3" s="1"/>
  <c r="J332" i="3" s="1"/>
  <c r="J333" i="3" s="1"/>
  <c r="J334" i="3" s="1"/>
  <c r="J335" i="3" s="1"/>
  <c r="J336" i="3" s="1"/>
  <c r="J337" i="3" s="1"/>
  <c r="J338" i="3" s="1"/>
  <c r="J339" i="3" s="1"/>
  <c r="J340" i="3" s="1"/>
  <c r="J341" i="3" s="1"/>
  <c r="J342" i="3" s="1"/>
  <c r="J343" i="3" s="1"/>
  <c r="J344" i="3" s="1"/>
  <c r="J345" i="3" s="1"/>
  <c r="J346" i="3" s="1"/>
  <c r="J347" i="3" s="1"/>
  <c r="J348" i="3" s="1"/>
  <c r="J349" i="3" s="1"/>
  <c r="J350" i="3" s="1"/>
  <c r="J351" i="3" s="1"/>
  <c r="J352" i="3" s="1"/>
  <c r="J353" i="3" s="1"/>
  <c r="J354" i="3" s="1"/>
  <c r="J355" i="3" s="1"/>
  <c r="J356" i="3" s="1"/>
  <c r="J357" i="3" s="1"/>
  <c r="J358" i="3" s="1"/>
  <c r="J359" i="3" s="1"/>
  <c r="J360" i="3" s="1"/>
  <c r="J361" i="3" s="1"/>
  <c r="J362" i="3" s="1"/>
  <c r="J363" i="3" s="1"/>
  <c r="J364" i="3" s="1"/>
  <c r="J365" i="3" s="1"/>
  <c r="J366" i="3" s="1"/>
  <c r="J367" i="3" s="1"/>
  <c r="J368" i="3" s="1"/>
  <c r="J369" i="3" s="1"/>
  <c r="J370" i="3" s="1"/>
  <c r="J371" i="3" s="1"/>
  <c r="J372" i="3" s="1"/>
  <c r="J373" i="3" s="1"/>
  <c r="J374" i="3" s="1"/>
  <c r="J375" i="3" s="1"/>
  <c r="J376" i="3" s="1"/>
  <c r="J377" i="3" s="1"/>
  <c r="J378" i="3" s="1"/>
  <c r="J379" i="3" s="1"/>
  <c r="J380" i="3" s="1"/>
  <c r="J381" i="3" s="1"/>
  <c r="J382" i="3" s="1"/>
  <c r="J383" i="3" s="1"/>
  <c r="J384" i="3" s="1"/>
  <c r="J385" i="3" s="1"/>
  <c r="J386" i="3" s="1"/>
  <c r="J387" i="3" s="1"/>
  <c r="J388" i="3" s="1"/>
  <c r="J389" i="3" s="1"/>
  <c r="J390" i="3" s="1"/>
  <c r="J391" i="3" s="1"/>
  <c r="J392" i="3" s="1"/>
  <c r="J393" i="3" s="1"/>
  <c r="J394" i="3" s="1"/>
  <c r="J395" i="3" s="1"/>
  <c r="J396" i="3" s="1"/>
  <c r="J397" i="3" s="1"/>
  <c r="J398" i="3" s="1"/>
  <c r="J399" i="3" s="1"/>
  <c r="J400" i="3" s="1"/>
  <c r="J401" i="3" s="1"/>
  <c r="J402" i="3" s="1"/>
  <c r="J403" i="3" s="1"/>
  <c r="J404" i="3" s="1"/>
  <c r="J405" i="3" s="1"/>
  <c r="J406" i="3" s="1"/>
  <c r="J407" i="3" s="1"/>
  <c r="J408" i="3" s="1"/>
  <c r="J409" i="3" s="1"/>
  <c r="J410" i="3" s="1"/>
  <c r="J411" i="3" s="1"/>
  <c r="J412" i="3" s="1"/>
  <c r="J413" i="3" s="1"/>
  <c r="J414" i="3" s="1"/>
  <c r="J415" i="3" s="1"/>
  <c r="J416" i="3" s="1"/>
  <c r="J417" i="3" s="1"/>
  <c r="J418" i="3" s="1"/>
  <c r="J419" i="3" s="1"/>
  <c r="J420" i="3" s="1"/>
  <c r="J421" i="3" s="1"/>
  <c r="J422" i="3" s="1"/>
  <c r="J423" i="3" s="1"/>
  <c r="J424" i="3" s="1"/>
  <c r="J425" i="3" s="1"/>
  <c r="J426" i="3" s="1"/>
  <c r="J427" i="3" s="1"/>
  <c r="J428" i="3" s="1"/>
  <c r="J429" i="3" s="1"/>
  <c r="J430" i="3" s="1"/>
  <c r="J431" i="3" s="1"/>
  <c r="J432" i="3" s="1"/>
  <c r="J433" i="3" s="1"/>
  <c r="J434" i="3" s="1"/>
  <c r="J435" i="3" s="1"/>
  <c r="J436" i="3" s="1"/>
  <c r="J437" i="3" s="1"/>
  <c r="J438" i="3" s="1"/>
  <c r="J439" i="3" s="1"/>
  <c r="J440" i="3" s="1"/>
  <c r="J441" i="3" s="1"/>
  <c r="J442" i="3" s="1"/>
  <c r="J443" i="3" s="1"/>
  <c r="J444" i="3" s="1"/>
  <c r="J445" i="3" s="1"/>
  <c r="J446" i="3" s="1"/>
  <c r="J447" i="3" s="1"/>
  <c r="J448" i="3" s="1"/>
  <c r="J449" i="3" s="1"/>
  <c r="J450" i="3" s="1"/>
  <c r="J451" i="3" s="1"/>
  <c r="J452" i="3" s="1"/>
  <c r="J453" i="3" s="1"/>
  <c r="J454" i="3" s="1"/>
  <c r="J455" i="3" s="1"/>
  <c r="J456" i="3" s="1"/>
  <c r="J457" i="3" s="1"/>
  <c r="G9" i="3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G35" i="3" s="1"/>
  <c r="G36" i="3" s="1"/>
  <c r="G37" i="3" s="1"/>
  <c r="G38" i="3" s="1"/>
  <c r="G39" i="3" s="1"/>
  <c r="G40" i="3" s="1"/>
  <c r="G41" i="3" s="1"/>
  <c r="G42" i="3" s="1"/>
  <c r="G43" i="3" s="1"/>
  <c r="G44" i="3" s="1"/>
  <c r="G45" i="3" s="1"/>
  <c r="G46" i="3" s="1"/>
  <c r="G47" i="3" s="1"/>
  <c r="G48" i="3" s="1"/>
  <c r="G49" i="3" s="1"/>
  <c r="G50" i="3" s="1"/>
  <c r="G51" i="3" s="1"/>
  <c r="G52" i="3" s="1"/>
  <c r="G53" i="3" s="1"/>
  <c r="G54" i="3" s="1"/>
  <c r="G55" i="3" s="1"/>
  <c r="G56" i="3" s="1"/>
  <c r="G57" i="3" s="1"/>
  <c r="G58" i="3" s="1"/>
  <c r="G59" i="3" s="1"/>
  <c r="G60" i="3" s="1"/>
  <c r="G61" i="3" s="1"/>
  <c r="G62" i="3" s="1"/>
  <c r="G63" i="3" s="1"/>
  <c r="G64" i="3" s="1"/>
  <c r="G65" i="3" s="1"/>
  <c r="G66" i="3" s="1"/>
  <c r="G67" i="3" s="1"/>
  <c r="G68" i="3" s="1"/>
  <c r="G69" i="3" s="1"/>
  <c r="G70" i="3" s="1"/>
  <c r="G71" i="3" s="1"/>
  <c r="G72" i="3" s="1"/>
  <c r="G73" i="3" s="1"/>
  <c r="G74" i="3" s="1"/>
  <c r="G75" i="3" s="1"/>
  <c r="G76" i="3" s="1"/>
  <c r="G77" i="3" s="1"/>
  <c r="G78" i="3" s="1"/>
  <c r="G79" i="3" s="1"/>
  <c r="G80" i="3" s="1"/>
  <c r="G81" i="3" s="1"/>
  <c r="G82" i="3" s="1"/>
  <c r="G83" i="3" s="1"/>
  <c r="G84" i="3" s="1"/>
  <c r="G85" i="3" s="1"/>
  <c r="G86" i="3" s="1"/>
  <c r="G87" i="3" s="1"/>
  <c r="G88" i="3" s="1"/>
  <c r="G89" i="3" s="1"/>
  <c r="G90" i="3" s="1"/>
  <c r="G91" i="3" s="1"/>
  <c r="G92" i="3" s="1"/>
  <c r="G93" i="3" s="1"/>
  <c r="G94" i="3" s="1"/>
  <c r="G95" i="3" s="1"/>
  <c r="G96" i="3" s="1"/>
  <c r="G97" i="3" s="1"/>
  <c r="G98" i="3" s="1"/>
  <c r="G99" i="3" s="1"/>
  <c r="G100" i="3" s="1"/>
  <c r="G101" i="3" s="1"/>
  <c r="G102" i="3" s="1"/>
  <c r="G103" i="3" s="1"/>
  <c r="G104" i="3" s="1"/>
  <c r="G105" i="3" s="1"/>
  <c r="G106" i="3" s="1"/>
  <c r="G107" i="3" s="1"/>
  <c r="G108" i="3" s="1"/>
  <c r="G109" i="3" s="1"/>
  <c r="G110" i="3" s="1"/>
  <c r="G111" i="3" s="1"/>
  <c r="G112" i="3" s="1"/>
  <c r="G113" i="3" s="1"/>
  <c r="G114" i="3" s="1"/>
  <c r="G115" i="3" s="1"/>
  <c r="G116" i="3" s="1"/>
  <c r="G117" i="3" s="1"/>
  <c r="G118" i="3" s="1"/>
  <c r="G119" i="3" s="1"/>
  <c r="G120" i="3" s="1"/>
  <c r="G121" i="3" s="1"/>
  <c r="G122" i="3" s="1"/>
  <c r="G123" i="3" s="1"/>
  <c r="G124" i="3" s="1"/>
  <c r="G125" i="3" s="1"/>
  <c r="G126" i="3" s="1"/>
  <c r="G127" i="3" s="1"/>
  <c r="G128" i="3" s="1"/>
  <c r="G129" i="3" s="1"/>
  <c r="G130" i="3" s="1"/>
  <c r="G131" i="3" s="1"/>
  <c r="G132" i="3" s="1"/>
  <c r="G133" i="3" s="1"/>
  <c r="G134" i="3" s="1"/>
  <c r="G135" i="3" s="1"/>
  <c r="G136" i="3" s="1"/>
  <c r="G137" i="3" s="1"/>
  <c r="G138" i="3" s="1"/>
  <c r="G139" i="3" s="1"/>
  <c r="G140" i="3" s="1"/>
  <c r="G141" i="3" s="1"/>
  <c r="G142" i="3" s="1"/>
  <c r="G143" i="3" s="1"/>
  <c r="G144" i="3" s="1"/>
  <c r="G145" i="3" s="1"/>
  <c r="G146" i="3" s="1"/>
  <c r="G147" i="3" s="1"/>
  <c r="G148" i="3" s="1"/>
  <c r="G149" i="3" s="1"/>
  <c r="G150" i="3" s="1"/>
  <c r="G151" i="3" s="1"/>
  <c r="G152" i="3" s="1"/>
  <c r="G153" i="3" s="1"/>
  <c r="G154" i="3" s="1"/>
  <c r="G155" i="3" s="1"/>
  <c r="G156" i="3" s="1"/>
  <c r="G157" i="3" s="1"/>
  <c r="G158" i="3" s="1"/>
  <c r="G159" i="3" s="1"/>
  <c r="G160" i="3" s="1"/>
  <c r="G161" i="3" s="1"/>
  <c r="G162" i="3" s="1"/>
  <c r="G163" i="3" s="1"/>
  <c r="G164" i="3" s="1"/>
  <c r="G165" i="3" s="1"/>
  <c r="G166" i="3" s="1"/>
  <c r="G167" i="3" s="1"/>
  <c r="G168" i="3" s="1"/>
  <c r="G169" i="3" s="1"/>
  <c r="G170" i="3" s="1"/>
  <c r="G171" i="3" s="1"/>
  <c r="G172" i="3" s="1"/>
  <c r="G173" i="3" s="1"/>
  <c r="G174" i="3" s="1"/>
  <c r="G175" i="3" s="1"/>
  <c r="G176" i="3" s="1"/>
  <c r="G177" i="3" s="1"/>
  <c r="G178" i="3" s="1"/>
  <c r="G179" i="3" s="1"/>
  <c r="G180" i="3" s="1"/>
  <c r="G181" i="3" s="1"/>
  <c r="G182" i="3" s="1"/>
  <c r="G183" i="3" s="1"/>
  <c r="G184" i="3" s="1"/>
  <c r="G185" i="3" s="1"/>
  <c r="G186" i="3" s="1"/>
  <c r="G187" i="3" s="1"/>
  <c r="G188" i="3" s="1"/>
  <c r="G189" i="3" s="1"/>
  <c r="G190" i="3" s="1"/>
  <c r="G191" i="3" s="1"/>
  <c r="G192" i="3" s="1"/>
  <c r="G193" i="3" s="1"/>
  <c r="G194" i="3" s="1"/>
  <c r="G195" i="3" s="1"/>
  <c r="G196" i="3" s="1"/>
  <c r="G197" i="3" s="1"/>
  <c r="G198" i="3" s="1"/>
  <c r="G199" i="3" s="1"/>
  <c r="G200" i="3" s="1"/>
  <c r="G201" i="3" s="1"/>
  <c r="G202" i="3" s="1"/>
  <c r="G203" i="3" s="1"/>
  <c r="G204" i="3" s="1"/>
  <c r="G205" i="3" s="1"/>
  <c r="G206" i="3" s="1"/>
  <c r="G207" i="3" s="1"/>
  <c r="G208" i="3" s="1"/>
  <c r="G209" i="3" s="1"/>
  <c r="G210" i="3" s="1"/>
  <c r="G211" i="3" s="1"/>
  <c r="G212" i="3" s="1"/>
  <c r="G213" i="3" s="1"/>
  <c r="G214" i="3" s="1"/>
  <c r="G215" i="3" s="1"/>
  <c r="G216" i="3" s="1"/>
  <c r="G217" i="3" s="1"/>
  <c r="G218" i="3" s="1"/>
  <c r="G219" i="3" s="1"/>
  <c r="G220" i="3" s="1"/>
  <c r="G221" i="3" s="1"/>
  <c r="G222" i="3" s="1"/>
  <c r="G223" i="3" s="1"/>
  <c r="G224" i="3" s="1"/>
  <c r="G225" i="3" s="1"/>
  <c r="G226" i="3" s="1"/>
  <c r="G227" i="3" s="1"/>
  <c r="G228" i="3" s="1"/>
  <c r="G229" i="3" s="1"/>
  <c r="G230" i="3" s="1"/>
  <c r="G231" i="3" s="1"/>
  <c r="G232" i="3" s="1"/>
  <c r="G233" i="3" s="1"/>
  <c r="G234" i="3" s="1"/>
  <c r="G235" i="3" s="1"/>
  <c r="G236" i="3" s="1"/>
  <c r="G237" i="3" s="1"/>
  <c r="G238" i="3" s="1"/>
  <c r="G239" i="3" s="1"/>
  <c r="G240" i="3" s="1"/>
  <c r="G241" i="3" s="1"/>
  <c r="G242" i="3" s="1"/>
  <c r="G243" i="3" s="1"/>
  <c r="G244" i="3" s="1"/>
  <c r="G245" i="3" s="1"/>
  <c r="G246" i="3" s="1"/>
  <c r="G247" i="3" s="1"/>
  <c r="G248" i="3" s="1"/>
  <c r="G249" i="3" s="1"/>
  <c r="G250" i="3" s="1"/>
  <c r="G251" i="3" s="1"/>
  <c r="G252" i="3" s="1"/>
  <c r="G253" i="3" s="1"/>
  <c r="G254" i="3" s="1"/>
  <c r="G255" i="3" s="1"/>
  <c r="G256" i="3" s="1"/>
  <c r="G257" i="3" s="1"/>
  <c r="G258" i="3" s="1"/>
  <c r="G259" i="3" s="1"/>
  <c r="G260" i="3" s="1"/>
  <c r="G261" i="3" s="1"/>
  <c r="G262" i="3" s="1"/>
  <c r="G263" i="3" s="1"/>
  <c r="G264" i="3" s="1"/>
  <c r="G265" i="3" s="1"/>
  <c r="G266" i="3" s="1"/>
  <c r="G267" i="3" s="1"/>
  <c r="G268" i="3" s="1"/>
  <c r="G269" i="3" s="1"/>
  <c r="G270" i="3" s="1"/>
  <c r="G271" i="3" s="1"/>
  <c r="G272" i="3" s="1"/>
  <c r="G273" i="3" s="1"/>
  <c r="G274" i="3" s="1"/>
  <c r="G275" i="3" s="1"/>
  <c r="G276" i="3" s="1"/>
  <c r="G277" i="3" s="1"/>
  <c r="G278" i="3" s="1"/>
  <c r="G279" i="3" s="1"/>
  <c r="G280" i="3" s="1"/>
  <c r="G281" i="3" s="1"/>
  <c r="G282" i="3" s="1"/>
  <c r="G283" i="3" s="1"/>
  <c r="G284" i="3" s="1"/>
  <c r="G285" i="3" s="1"/>
  <c r="G286" i="3" s="1"/>
  <c r="G287" i="3" s="1"/>
  <c r="G288" i="3" s="1"/>
  <c r="G289" i="3" s="1"/>
  <c r="G290" i="3" s="1"/>
  <c r="G291" i="3" s="1"/>
  <c r="G292" i="3" s="1"/>
  <c r="G293" i="3" s="1"/>
  <c r="G294" i="3" s="1"/>
  <c r="G295" i="3" s="1"/>
  <c r="G296" i="3" s="1"/>
  <c r="G297" i="3" s="1"/>
  <c r="G298" i="3" s="1"/>
  <c r="G299" i="3" s="1"/>
  <c r="G300" i="3" s="1"/>
  <c r="G301" i="3" s="1"/>
  <c r="G302" i="3" s="1"/>
  <c r="G303" i="3" s="1"/>
  <c r="G304" i="3" s="1"/>
  <c r="G305" i="3" s="1"/>
  <c r="G306" i="3" s="1"/>
  <c r="G307" i="3" s="1"/>
  <c r="G308" i="3" s="1"/>
  <c r="G309" i="3" s="1"/>
  <c r="G310" i="3" s="1"/>
  <c r="G311" i="3" s="1"/>
  <c r="G312" i="3" s="1"/>
  <c r="G313" i="3" s="1"/>
  <c r="G314" i="3" s="1"/>
  <c r="G315" i="3" s="1"/>
  <c r="G316" i="3" s="1"/>
  <c r="G317" i="3" s="1"/>
  <c r="G318" i="3" s="1"/>
  <c r="G319" i="3" s="1"/>
  <c r="G320" i="3" s="1"/>
  <c r="G321" i="3" s="1"/>
  <c r="G322" i="3" s="1"/>
  <c r="G323" i="3" s="1"/>
  <c r="G324" i="3" s="1"/>
  <c r="G325" i="3" s="1"/>
  <c r="G326" i="3" s="1"/>
  <c r="G327" i="3" s="1"/>
  <c r="G328" i="3" s="1"/>
  <c r="G329" i="3" s="1"/>
  <c r="G330" i="3" s="1"/>
  <c r="G331" i="3" s="1"/>
  <c r="G332" i="3" s="1"/>
  <c r="G333" i="3" s="1"/>
  <c r="G334" i="3" s="1"/>
  <c r="G335" i="3" s="1"/>
  <c r="G336" i="3" s="1"/>
  <c r="G337" i="3" s="1"/>
  <c r="G338" i="3" s="1"/>
  <c r="G339" i="3" s="1"/>
  <c r="G340" i="3" s="1"/>
  <c r="G341" i="3" s="1"/>
  <c r="G342" i="3" s="1"/>
  <c r="G343" i="3" s="1"/>
  <c r="G344" i="3" s="1"/>
  <c r="G345" i="3" s="1"/>
  <c r="G346" i="3" s="1"/>
  <c r="G347" i="3" s="1"/>
  <c r="G348" i="3" s="1"/>
  <c r="G349" i="3" s="1"/>
  <c r="G350" i="3" s="1"/>
  <c r="G351" i="3" s="1"/>
  <c r="G352" i="3" s="1"/>
  <c r="G353" i="3" s="1"/>
  <c r="G354" i="3" s="1"/>
  <c r="G355" i="3" s="1"/>
  <c r="G356" i="3" s="1"/>
  <c r="G357" i="3" s="1"/>
  <c r="G358" i="3" s="1"/>
  <c r="G359" i="3" s="1"/>
  <c r="G360" i="3" s="1"/>
  <c r="G361" i="3" s="1"/>
  <c r="G362" i="3" s="1"/>
  <c r="G363" i="3" s="1"/>
  <c r="G364" i="3" s="1"/>
  <c r="G365" i="3" s="1"/>
  <c r="G366" i="3" s="1"/>
  <c r="G367" i="3" s="1"/>
  <c r="G368" i="3" s="1"/>
  <c r="G369" i="3" s="1"/>
  <c r="G370" i="3" s="1"/>
  <c r="G371" i="3" s="1"/>
  <c r="G372" i="3" s="1"/>
  <c r="G373" i="3" s="1"/>
  <c r="G374" i="3" s="1"/>
  <c r="G375" i="3" s="1"/>
  <c r="G376" i="3" s="1"/>
  <c r="G377" i="3" s="1"/>
  <c r="G378" i="3" s="1"/>
  <c r="G379" i="3" s="1"/>
  <c r="G380" i="3" s="1"/>
  <c r="G381" i="3" s="1"/>
  <c r="G382" i="3" s="1"/>
  <c r="G383" i="3" s="1"/>
  <c r="G384" i="3" s="1"/>
  <c r="G385" i="3" s="1"/>
  <c r="G386" i="3" s="1"/>
  <c r="G387" i="3" s="1"/>
  <c r="G388" i="3" s="1"/>
  <c r="G389" i="3" s="1"/>
  <c r="G390" i="3" s="1"/>
  <c r="G391" i="3" s="1"/>
  <c r="G392" i="3" s="1"/>
  <c r="G393" i="3" s="1"/>
  <c r="G394" i="3" s="1"/>
  <c r="G395" i="3" s="1"/>
  <c r="G396" i="3" s="1"/>
  <c r="G397" i="3" s="1"/>
  <c r="G398" i="3" s="1"/>
  <c r="G399" i="3" s="1"/>
  <c r="G400" i="3" s="1"/>
  <c r="G401" i="3" s="1"/>
  <c r="G402" i="3" s="1"/>
  <c r="G403" i="3" s="1"/>
  <c r="G404" i="3" s="1"/>
  <c r="G405" i="3" s="1"/>
  <c r="G406" i="3" s="1"/>
  <c r="G407" i="3" s="1"/>
  <c r="G408" i="3" s="1"/>
  <c r="G409" i="3" s="1"/>
  <c r="G410" i="3" s="1"/>
  <c r="G411" i="3" s="1"/>
  <c r="G412" i="3" s="1"/>
  <c r="G413" i="3" s="1"/>
  <c r="G414" i="3" s="1"/>
  <c r="G415" i="3" s="1"/>
  <c r="G416" i="3" s="1"/>
  <c r="G417" i="3" s="1"/>
  <c r="G418" i="3" s="1"/>
  <c r="G419" i="3" s="1"/>
  <c r="G420" i="3" s="1"/>
  <c r="G421" i="3" s="1"/>
  <c r="G422" i="3" s="1"/>
  <c r="G423" i="3" s="1"/>
  <c r="G424" i="3" s="1"/>
  <c r="G425" i="3" s="1"/>
  <c r="G426" i="3" s="1"/>
  <c r="G427" i="3" s="1"/>
  <c r="G428" i="3" s="1"/>
  <c r="G429" i="3" s="1"/>
  <c r="G430" i="3" s="1"/>
  <c r="G431" i="3" s="1"/>
  <c r="G432" i="3" s="1"/>
  <c r="G433" i="3" s="1"/>
  <c r="G434" i="3" s="1"/>
  <c r="G435" i="3" s="1"/>
  <c r="G436" i="3" s="1"/>
  <c r="G437" i="3" s="1"/>
  <c r="G438" i="3" s="1"/>
  <c r="G439" i="3" s="1"/>
  <c r="G440" i="3" s="1"/>
  <c r="G441" i="3" s="1"/>
  <c r="G442" i="3" s="1"/>
  <c r="G443" i="3" s="1"/>
  <c r="G444" i="3" s="1"/>
  <c r="G445" i="3" s="1"/>
  <c r="G446" i="3" s="1"/>
  <c r="G447" i="3" s="1"/>
  <c r="G448" i="3" s="1"/>
  <c r="G449" i="3" s="1"/>
  <c r="G450" i="3" s="1"/>
  <c r="G451" i="3" s="1"/>
  <c r="G452" i="3" s="1"/>
  <c r="G453" i="3" s="1"/>
  <c r="G454" i="3" s="1"/>
  <c r="G455" i="3" s="1"/>
  <c r="G456" i="3" s="1"/>
  <c r="G457" i="3" s="1"/>
  <c r="G458" i="3" s="1"/>
  <c r="G459" i="3" s="1"/>
  <c r="G460" i="3" s="1"/>
  <c r="G461" i="3" s="1"/>
  <c r="G462" i="3" s="1"/>
  <c r="G463" i="3" s="1"/>
  <c r="G464" i="3" s="1"/>
  <c r="G465" i="3" s="1"/>
  <c r="G466" i="3" s="1"/>
  <c r="G467" i="3" s="1"/>
  <c r="G468" i="3" s="1"/>
  <c r="G469" i="3" s="1"/>
  <c r="G470" i="3" s="1"/>
  <c r="G471" i="3" s="1"/>
  <c r="G472" i="3" s="1"/>
  <c r="G473" i="3" s="1"/>
  <c r="G474" i="3" s="1"/>
  <c r="G475" i="3" s="1"/>
  <c r="G476" i="3" s="1"/>
  <c r="G477" i="3" s="1"/>
  <c r="G478" i="3" s="1"/>
  <c r="G479" i="3" s="1"/>
  <c r="G480" i="3" s="1"/>
  <c r="G481" i="3" s="1"/>
  <c r="G482" i="3" s="1"/>
  <c r="G483" i="3" s="1"/>
  <c r="G484" i="3" s="1"/>
  <c r="G485" i="3" s="1"/>
  <c r="G486" i="3" s="1"/>
  <c r="G487" i="3" s="1"/>
  <c r="G488" i="3" s="1"/>
  <c r="G489" i="3" s="1"/>
  <c r="G490" i="3" s="1"/>
  <c r="G491" i="3" s="1"/>
  <c r="G492" i="3" s="1"/>
  <c r="G493" i="3" s="1"/>
  <c r="G494" i="3" s="1"/>
  <c r="G495" i="3" s="1"/>
  <c r="G496" i="3" s="1"/>
  <c r="G497" i="3" s="1"/>
  <c r="G498" i="3" s="1"/>
  <c r="G499" i="3" s="1"/>
  <c r="G500" i="3" s="1"/>
  <c r="G501" i="3" s="1"/>
  <c r="G502" i="3" s="1"/>
  <c r="G503" i="3" s="1"/>
  <c r="G504" i="3" s="1"/>
  <c r="G505" i="3" s="1"/>
  <c r="G506" i="3" s="1"/>
  <c r="T34" i="1" l="1"/>
  <c r="L34" i="1" s="1"/>
  <c r="S34" i="1"/>
  <c r="C5" i="6"/>
  <c r="E5" i="6" s="1"/>
  <c r="E6" i="6" s="1"/>
  <c r="C5" i="4"/>
  <c r="E5" i="4" s="1"/>
  <c r="H59" i="1"/>
  <c r="J59" i="1" s="1"/>
  <c r="K40" i="1"/>
  <c r="H40" i="1" s="1"/>
  <c r="J40" i="1" s="1"/>
  <c r="H35" i="1" l="1"/>
  <c r="J35" i="1" s="1"/>
  <c r="H53" i="1"/>
  <c r="J53" i="1" s="1"/>
  <c r="H41" i="1"/>
  <c r="J41" i="1" s="1"/>
  <c r="E6" i="4"/>
  <c r="D71" i="1" s="1"/>
  <c r="C70" i="1" s="1"/>
  <c r="F5" i="6" l="1"/>
  <c r="G5" i="6" s="1"/>
  <c r="H67" i="1" s="1"/>
  <c r="J67" i="1" s="1"/>
  <c r="F5" i="4"/>
  <c r="G5" i="4" s="1"/>
  <c r="K34" i="1" l="1"/>
  <c r="H34" i="1" s="1"/>
  <c r="H38" i="1"/>
  <c r="J38" i="1" s="1"/>
  <c r="H39" i="1"/>
  <c r="J39" i="1" s="1"/>
  <c r="H37" i="1"/>
  <c r="J37" i="1" s="1"/>
  <c r="H36" i="1"/>
  <c r="J36" i="1" s="1"/>
  <c r="H50" i="1"/>
  <c r="J50" i="1" s="1"/>
  <c r="H46" i="1"/>
  <c r="J46" i="1" s="1"/>
  <c r="H58" i="1"/>
  <c r="J58" i="1" s="1"/>
  <c r="J34" i="1" l="1"/>
  <c r="J70" i="1" s="1"/>
</calcChain>
</file>

<file path=xl/sharedStrings.xml><?xml version="1.0" encoding="utf-8"?>
<sst xmlns="http://schemas.openxmlformats.org/spreadsheetml/2006/main" count="3270" uniqueCount="357">
  <si>
    <t>Qty</t>
  </si>
  <si>
    <t>Total</t>
  </si>
  <si>
    <t>Rep Name:</t>
  </si>
  <si>
    <t>Customer PO:</t>
  </si>
  <si>
    <t>Order Date:</t>
  </si>
  <si>
    <t>Phone:</t>
  </si>
  <si>
    <t>State:</t>
  </si>
  <si>
    <t>Zip:</t>
  </si>
  <si>
    <t>Phone: 909-758-0079  Fax: 866-610-4573</t>
  </si>
  <si>
    <t>Member #:</t>
  </si>
  <si>
    <t>Customer Name:</t>
  </si>
  <si>
    <t>Address:</t>
  </si>
  <si>
    <t>City:</t>
  </si>
  <si>
    <t>Contact:</t>
  </si>
  <si>
    <t>Email:</t>
  </si>
  <si>
    <t>Shipping Window</t>
  </si>
  <si>
    <t>From:</t>
  </si>
  <si>
    <t>To:</t>
  </si>
  <si>
    <t>Exp Date:</t>
  </si>
  <si>
    <t>Name on Card:</t>
  </si>
  <si>
    <t>Credit Card:</t>
  </si>
  <si>
    <t>Card Type:</t>
  </si>
  <si>
    <t>CVV:</t>
  </si>
  <si>
    <t>Order Notes:</t>
  </si>
  <si>
    <t>Same as Billing information above</t>
  </si>
  <si>
    <t xml:space="preserve">ORDER ENTRY FORM INSTRUCTIONS </t>
  </si>
  <si>
    <t>NOTE: This is a template form, so please save a copy that can be reused.  Please do not reuse the template for multiple orders.</t>
  </si>
  <si>
    <t>Order Entry Instructions</t>
  </si>
  <si>
    <t xml:space="preserve">Order Information / Billing / Shipping / Payment </t>
  </si>
  <si>
    <t>Please enter all applicable information.</t>
  </si>
  <si>
    <t>Buckle</t>
  </si>
  <si>
    <t>Logo Placement</t>
  </si>
  <si>
    <t>Strap</t>
  </si>
  <si>
    <t>Packaging</t>
  </si>
  <si>
    <t>Price Ea.</t>
  </si>
  <si>
    <t>Ball Mark / Tool</t>
  </si>
  <si>
    <t>Embossed</t>
  </si>
  <si>
    <t>Etched</t>
  </si>
  <si>
    <t>Debossed</t>
  </si>
  <si>
    <t>Polished Plate</t>
  </si>
  <si>
    <t>Full (Center)</t>
  </si>
  <si>
    <t>Lower Right Corner (Reduced)</t>
  </si>
  <si>
    <t>Poly Carbonate Box</t>
  </si>
  <si>
    <t>Satin Box - Top Logo (add $6)</t>
  </si>
  <si>
    <t>Satin Box - Top &amp; Inside Logo (add $8)</t>
  </si>
  <si>
    <t>Wood Piano Box - Inside Logo (add $25)</t>
  </si>
  <si>
    <t>Standard Ball Mark</t>
  </si>
  <si>
    <t>Ball Mark - Etched Logo (add $3)</t>
  </si>
  <si>
    <t>Ball Mark - Color Logo (add $3)</t>
  </si>
  <si>
    <t>Divot Tool - Etched Logo (add $3)</t>
  </si>
  <si>
    <t>Divot Tool - Color Logo (add $3)</t>
  </si>
  <si>
    <t>Presentation Box</t>
  </si>
  <si>
    <t>Etched / Printed</t>
  </si>
  <si>
    <t>Price Levels</t>
  </si>
  <si>
    <t>Price Sumamry</t>
  </si>
  <si>
    <t>Price Level</t>
  </si>
  <si>
    <t>Base Charge</t>
  </si>
  <si>
    <t>Buckle Adjust</t>
  </si>
  <si>
    <t>Strap Adjust</t>
  </si>
  <si>
    <t>Box Adjust</t>
  </si>
  <si>
    <t>BM/Tool Adjust</t>
  </si>
  <si>
    <t>Embossed / Debossed</t>
  </si>
  <si>
    <t>Price Adjust</t>
  </si>
  <si>
    <t>BM / Tool</t>
  </si>
  <si>
    <t>Mark &amp; Tool - Etched Logo (add $6)</t>
  </si>
  <si>
    <t>Mark &amp; Tool - Color Logo (add $6)</t>
  </si>
  <si>
    <t>Order Complete Packages Below:</t>
  </si>
  <si>
    <t>Order Buckles ONLY Below:</t>
  </si>
  <si>
    <t>Price Level For Future Orders</t>
  </si>
  <si>
    <t>QTY</t>
  </si>
  <si>
    <t>Grandfather Price</t>
  </si>
  <si>
    <t>Order Price Level</t>
  </si>
  <si>
    <t>Order Price</t>
  </si>
  <si>
    <t>Order Rate</t>
  </si>
  <si>
    <t>Custom Order Form</t>
  </si>
  <si>
    <t>Step 1</t>
  </si>
  <si>
    <t>Step 2</t>
  </si>
  <si>
    <r>
      <t xml:space="preserve">Price Levels only apply to </t>
    </r>
    <r>
      <rPr>
        <b/>
        <i/>
        <u/>
        <sz val="11"/>
        <color theme="1"/>
        <rFont val="Calibri"/>
        <family val="2"/>
        <scheme val="minor"/>
      </rPr>
      <t>etched</t>
    </r>
    <r>
      <rPr>
        <sz val="11"/>
        <color theme="1"/>
        <rFont val="Calibri"/>
        <family val="2"/>
        <scheme val="minor"/>
      </rPr>
      <t xml:space="preserve"> or </t>
    </r>
    <r>
      <rPr>
        <b/>
        <i/>
        <u/>
        <sz val="11"/>
        <color theme="1"/>
        <rFont val="Calibri"/>
        <family val="2"/>
        <scheme val="minor"/>
      </rPr>
      <t>color printed</t>
    </r>
    <r>
      <rPr>
        <sz val="11"/>
        <color theme="1"/>
        <rFont val="Calibri"/>
        <family val="2"/>
        <scheme val="minor"/>
      </rPr>
      <t xml:space="preserve"> logos. All other customization methods are priced based on quantity per order.</t>
    </r>
  </si>
  <si>
    <t>Please remember to enter your price level before choosing your product, the price level will default to Price Level 1 if left blank.</t>
  </si>
  <si>
    <t>Step 3</t>
  </si>
  <si>
    <t>Customization</t>
  </si>
  <si>
    <t>Choose Your Customization Method</t>
  </si>
  <si>
    <t>Step 4</t>
  </si>
  <si>
    <t>Choose Your Buckle</t>
  </si>
  <si>
    <t>Step 5</t>
  </si>
  <si>
    <t>Choose Where To Place Your Logo</t>
  </si>
  <si>
    <t>Step 6</t>
  </si>
  <si>
    <t>Choose Your Strap</t>
  </si>
  <si>
    <t xml:space="preserve">Fast Eddie Buckles with Hidden Ball Marker and Divot Tool / Bottle Opener* </t>
  </si>
  <si>
    <t>We have a variety of finishes and styles to choose from, buckle styles below - see order form for finish options:</t>
  </si>
  <si>
    <t>Step 7</t>
  </si>
  <si>
    <t>Choose Your Presentation Box</t>
  </si>
  <si>
    <t>Finish your custom belts off with unique packaging options:</t>
  </si>
  <si>
    <t>Polycarbonate Box (Standard)</t>
  </si>
  <si>
    <t>Polycarbonate Box with Custom Logo Insert*</t>
  </si>
  <si>
    <t>* Additional charges apply for certain selections</t>
  </si>
  <si>
    <t>Satin Black Box with Custom Logo*</t>
  </si>
  <si>
    <t xml:space="preserve">       Wood Piano Box with Custom Logo*</t>
  </si>
  <si>
    <t>Customize Your Golf Accessories</t>
  </si>
  <si>
    <t xml:space="preserve">If you choose a buckle that includes a ball marker or divot tool/bottle opener, you can customize it as well! </t>
  </si>
  <si>
    <r>
      <t xml:space="preserve">Either </t>
    </r>
    <r>
      <rPr>
        <b/>
        <i/>
        <sz val="11"/>
        <color theme="1"/>
        <rFont val="Calibri"/>
        <family val="2"/>
        <scheme val="minor"/>
      </rPr>
      <t>Etch</t>
    </r>
    <r>
      <rPr>
        <sz val="11"/>
        <color theme="1"/>
        <rFont val="Calibri"/>
        <family val="2"/>
        <scheme val="minor"/>
      </rPr>
      <t xml:space="preserve"> or </t>
    </r>
    <r>
      <rPr>
        <b/>
        <i/>
        <sz val="11"/>
        <color theme="1"/>
        <rFont val="Calibri"/>
        <family val="2"/>
        <scheme val="minor"/>
      </rPr>
      <t>Color Print</t>
    </r>
    <r>
      <rPr>
        <sz val="11"/>
        <color theme="1"/>
        <rFont val="Calibri"/>
        <family val="2"/>
        <scheme val="minor"/>
      </rPr>
      <t xml:space="preserve"> your logo for a lasting impression.</t>
    </r>
  </si>
  <si>
    <r>
      <rPr>
        <b/>
        <i/>
        <sz val="11"/>
        <color theme="1"/>
        <rFont val="Calibri"/>
        <family val="2"/>
        <scheme val="minor"/>
      </rPr>
      <t>Embossed</t>
    </r>
    <r>
      <rPr>
        <sz val="11"/>
        <color theme="1"/>
        <rFont val="Calibri"/>
        <family val="2"/>
        <scheme val="minor"/>
      </rPr>
      <t xml:space="preserve"> - Raised Logo - </t>
    </r>
    <r>
      <rPr>
        <b/>
        <i/>
        <sz val="11"/>
        <color theme="1"/>
        <rFont val="Calibri"/>
        <family val="2"/>
        <scheme val="minor"/>
      </rPr>
      <t>MOQ 100 pieces per order.</t>
    </r>
  </si>
  <si>
    <r>
      <rPr>
        <b/>
        <i/>
        <sz val="11"/>
        <color theme="1"/>
        <rFont val="Calibri"/>
        <family val="2"/>
        <scheme val="minor"/>
      </rPr>
      <t>Debossed</t>
    </r>
    <r>
      <rPr>
        <sz val="11"/>
        <color theme="1"/>
        <rFont val="Calibri"/>
        <family val="2"/>
        <scheme val="minor"/>
      </rPr>
      <t xml:space="preserve"> - Stamped / Impressed Logo - </t>
    </r>
    <r>
      <rPr>
        <b/>
        <i/>
        <sz val="11"/>
        <color theme="1"/>
        <rFont val="Calibri"/>
        <family val="2"/>
        <scheme val="minor"/>
      </rPr>
      <t>MOQ 100 pieces per order.</t>
    </r>
  </si>
  <si>
    <t xml:space="preserve">Go-In! Buckles                         with Hidden Ball Marker* </t>
  </si>
  <si>
    <t>Classic Buckles                    perfect for Dress or Golf</t>
  </si>
  <si>
    <t>Complete Packages Include Buckle and Strap</t>
  </si>
  <si>
    <t>Go-In!</t>
  </si>
  <si>
    <t>Fast Eddie</t>
  </si>
  <si>
    <t>Classic</t>
  </si>
  <si>
    <t>Price Summary</t>
  </si>
  <si>
    <t>Etched Buckle Adjust</t>
  </si>
  <si>
    <t>Color Print Buckle Adjust</t>
  </si>
  <si>
    <t>Embossed Buckle Adjust</t>
  </si>
  <si>
    <t>Debossed Buckle Adjust</t>
  </si>
  <si>
    <t>You have the option of a Full Size logo in the center of the buckle, or a lower corner (right) with a reduced size logo for a subtle touch.</t>
  </si>
  <si>
    <t>Terms &amp; Conditions:</t>
  </si>
  <si>
    <t>Strap Only Adjust</t>
  </si>
  <si>
    <t xml:space="preserve">(BGG1576) Go-In! Brass </t>
  </si>
  <si>
    <t>(BCE1224) Classic Brass</t>
  </si>
  <si>
    <t>(BCE5949) Classic Aston Black</t>
  </si>
  <si>
    <t>(BCE5970) Classic Aston Pewter</t>
  </si>
  <si>
    <t>(BCE0241) Classic Aston Brushed Nickel</t>
  </si>
  <si>
    <t>(BCE5963) Eagle White (Color Print Only)</t>
  </si>
  <si>
    <t>(BCE5956) Eagle Black (Color Print Only)</t>
  </si>
  <si>
    <t>(SEL0760) Carbon Black</t>
  </si>
  <si>
    <t>(SEL0753) Walnut Brown</t>
  </si>
  <si>
    <t>(SEL0845) Carbon White</t>
  </si>
  <si>
    <t>(SEL0852) Ebony Black</t>
  </si>
  <si>
    <t>(SEL0869) Smooth Black</t>
  </si>
  <si>
    <t>(SEL0883) Tex</t>
  </si>
  <si>
    <t>(SEL0890) Grid</t>
  </si>
  <si>
    <t>(SEL0906) Smooth White</t>
  </si>
  <si>
    <t>(SEL4171) Smoke Grey</t>
  </si>
  <si>
    <t>(SEL4263) Stainless Black</t>
  </si>
  <si>
    <t>(SEL4683) Espresso</t>
  </si>
  <si>
    <t>(SEL6021) Stainless Grey</t>
  </si>
  <si>
    <t>(SCL0715) Dublin Green</t>
  </si>
  <si>
    <t>(SCL0739) Lava Orange</t>
  </si>
  <si>
    <t>(SCL4188) Pitch Black</t>
  </si>
  <si>
    <t>(SCL4195) Sunday Red</t>
  </si>
  <si>
    <t>(SCL4201) Winner White</t>
  </si>
  <si>
    <t>(SCL4270) Deep Sea</t>
  </si>
  <si>
    <t>(SCL4744) Storm Grey</t>
  </si>
  <si>
    <t>(SCL7042) Sunny Yellow</t>
  </si>
  <si>
    <t>(SZL4843) Patriot</t>
  </si>
  <si>
    <t>(SAL0821) Alligator Burgundy (add $20)</t>
  </si>
  <si>
    <t>(SAL0913) Alligator Black (add $20)</t>
  </si>
  <si>
    <t>(SAL0944) Alligator Navy (add $20)</t>
  </si>
  <si>
    <t>(SAL0951) Alligator Tan (add $20)</t>
  </si>
  <si>
    <t>(SAL0968) Alligator White (add $20)</t>
  </si>
  <si>
    <t>(SAL3747) Alligator Coffee (add $20)</t>
  </si>
  <si>
    <t>(SAL7066) Alligator Grey (add $20)</t>
  </si>
  <si>
    <t>(SLL0784) Lizard Black (add $20)</t>
  </si>
  <si>
    <t>(SLL3648) Lizard Brown (add $20)</t>
  </si>
  <si>
    <t>(SLL3655) Lizard White (add $20)</t>
  </si>
  <si>
    <t>(WCC6953) Pebble Grain Black/Grey (add $20)</t>
  </si>
  <si>
    <t>(WCC6977) Pebble Grain White/Grey (add $20)</t>
  </si>
  <si>
    <t>(WCC6984) Pebble Grain Black/Cobalt (add $20)</t>
  </si>
  <si>
    <t>(WCC6991) Pebble Grain Cobalt/Grey (add $20)</t>
  </si>
  <si>
    <t>(WCC7004) Pebble Grain Black/Aqua (add $20)</t>
  </si>
  <si>
    <t>(WCC7011) Pebble Grain Aqua/Lime (add $20)</t>
  </si>
  <si>
    <t>(WCC7028) Pebble Grain Black/Orange (add $20)</t>
  </si>
  <si>
    <t>(WCC7035) Pebble Grain Camel/Orange (add $20)</t>
  </si>
  <si>
    <t>Customization Selection and Price Sheet</t>
  </si>
  <si>
    <t>Please follow the step-by-step listing below to explore your customization options</t>
  </si>
  <si>
    <t>Etched / Color Printed</t>
  </si>
  <si>
    <t xml:space="preserve">Lead Time 3 weeks </t>
  </si>
  <si>
    <t>GOLF</t>
  </si>
  <si>
    <t>FAST EDDIE</t>
  </si>
  <si>
    <t>CLASSIC</t>
  </si>
  <si>
    <t>Per Pkg</t>
  </si>
  <si>
    <t>MSRP</t>
  </si>
  <si>
    <t>100-199</t>
  </si>
  <si>
    <t>200-249</t>
  </si>
  <si>
    <t>250-349</t>
  </si>
  <si>
    <t>350 +</t>
  </si>
  <si>
    <t>Embossed  / Debossed</t>
  </si>
  <si>
    <t>350+</t>
  </si>
  <si>
    <t>Buckles Only</t>
  </si>
  <si>
    <t>Golf</t>
  </si>
  <si>
    <t xml:space="preserve">Standard </t>
  </si>
  <si>
    <t>(SAL0913) Alligator Black</t>
  </si>
  <si>
    <t xml:space="preserve">(SAL3747) Alligator Coffee </t>
  </si>
  <si>
    <t>Description</t>
  </si>
  <si>
    <t>Poly-Carbonate Box</t>
  </si>
  <si>
    <t>Included</t>
  </si>
  <si>
    <t>Poly-Carbonate Box with Custom Logo Insert</t>
  </si>
  <si>
    <t>Satin Black Jewel Box with Custom Logo on Top of the Box</t>
  </si>
  <si>
    <t>Satin Black Jewel Box with Custom Logo on Top and Inside of the Box</t>
  </si>
  <si>
    <t>Piano Black Wooden Box with Custom Logo Inside of the Box</t>
  </si>
  <si>
    <t>Standard Ball Marker</t>
  </si>
  <si>
    <t>Custom Ball Marker with Etched Logo</t>
  </si>
  <si>
    <t>Divit Tool Etching</t>
  </si>
  <si>
    <t>Special Terms</t>
  </si>
  <si>
    <t>Any custom order over $5,000.00 may require 50% deposit.</t>
  </si>
  <si>
    <t xml:space="preserve">Workspace For Notes </t>
  </si>
  <si>
    <t xml:space="preserve">Please refer to the "Price Sheet" tab for a complete breakdown of our pricing incentives for bulk quantities. </t>
  </si>
  <si>
    <t>The Price Level selection can be found in the top left section of the form, just below the "Payment Information" section.</t>
  </si>
  <si>
    <t>Building Your Package</t>
  </si>
  <si>
    <t>Buckles</t>
  </si>
  <si>
    <t>Straps</t>
  </si>
  <si>
    <t>Presentation Boxes</t>
  </si>
  <si>
    <t>Ball Markers (Golf and Fast Eddie buckles)</t>
  </si>
  <si>
    <t>Custom Extras</t>
  </si>
  <si>
    <t>Customization Methods</t>
  </si>
  <si>
    <r>
      <rPr>
        <b/>
        <i/>
        <sz val="11"/>
        <color theme="1"/>
        <rFont val="Calibri"/>
        <family val="2"/>
        <scheme val="minor"/>
      </rPr>
      <t>Etched</t>
    </r>
    <r>
      <rPr>
        <sz val="11"/>
        <color theme="1"/>
        <rFont val="Calibri"/>
        <family val="2"/>
        <scheme val="minor"/>
      </rPr>
      <t xml:space="preserve"> - Laser Etched Logo </t>
    </r>
  </si>
  <si>
    <r>
      <rPr>
        <b/>
        <i/>
        <sz val="11"/>
        <color theme="1"/>
        <rFont val="Calibri"/>
        <family val="2"/>
        <scheme val="minor"/>
      </rPr>
      <t xml:space="preserve">Color Print </t>
    </r>
    <r>
      <rPr>
        <sz val="11"/>
        <color theme="1"/>
        <rFont val="Calibri"/>
        <family val="2"/>
        <scheme val="minor"/>
      </rPr>
      <t>- Full Color Logo</t>
    </r>
  </si>
  <si>
    <t>Item Code</t>
  </si>
  <si>
    <t>100B</t>
  </si>
  <si>
    <t>Gift Box</t>
  </si>
  <si>
    <t>101B</t>
  </si>
  <si>
    <t>Order Summary</t>
  </si>
  <si>
    <t>Velvet Bag (add $1)</t>
  </si>
  <si>
    <t>*To order separate straps, under "Customization" - choose "Strap Only", then select your strap and QTY.</t>
  </si>
  <si>
    <t>Velvet Bag</t>
  </si>
  <si>
    <t xml:space="preserve">Velvet </t>
  </si>
  <si>
    <t>Lock in your pricing for all future orders.   We grandfather all prior purchases when computing your current volume discount on each successive order.</t>
  </si>
  <si>
    <t>24-99</t>
  </si>
  <si>
    <t>1-23</t>
  </si>
  <si>
    <t>Example:  You place an order for your Annual Invitational Golf Tournament - 200 belts. This quantity puts you into price level 4.</t>
  </si>
  <si>
    <t>Your next order, no matter the quantity of that next order, will start at Price Level 4.  Depending on the number of items purchased</t>
  </si>
  <si>
    <t xml:space="preserve">  Embossed / Debossed</t>
  </si>
  <si>
    <t>* Limited Stock Strap - Subject to availability</t>
  </si>
  <si>
    <t>Important Notice: A qty of 30+ pcs of any one strap requires call ahead confirmation</t>
  </si>
  <si>
    <t xml:space="preserve">We have 10 different standard straps to choose from. Or you can choose from over 20 additional limited stock straps* (please call first for availability) </t>
  </si>
  <si>
    <t>Poly Carbonate Logo Insert (add $2)</t>
  </si>
  <si>
    <t>Identify Logo To Be Used</t>
  </si>
  <si>
    <t>Step 8</t>
  </si>
  <si>
    <t>Enter the description of which logo will be used (best if logo file name matches description)</t>
  </si>
  <si>
    <t>Logo Description</t>
  </si>
  <si>
    <t>#1</t>
  </si>
  <si>
    <t>#2</t>
  </si>
  <si>
    <t>#3</t>
  </si>
  <si>
    <t>#4</t>
  </si>
  <si>
    <t>#5</t>
  </si>
  <si>
    <t>#6</t>
  </si>
  <si>
    <t>Drop Down Boxes</t>
  </si>
  <si>
    <t>Do not click the arrow, othwerwise the display will be very small.</t>
  </si>
  <si>
    <t>(Very Important)</t>
  </si>
  <si>
    <r>
      <t xml:space="preserve">Any cell that has a drop down arrow must be </t>
    </r>
    <r>
      <rPr>
        <b/>
        <u/>
        <sz val="11"/>
        <color theme="1"/>
        <rFont val="Calibri"/>
        <family val="2"/>
        <scheme val="minor"/>
      </rPr>
      <t>double clicked in the center of the cell.</t>
    </r>
    <r>
      <rPr>
        <sz val="11"/>
        <color theme="1"/>
        <rFont val="Calibri"/>
        <family val="2"/>
        <scheme val="minor"/>
      </rPr>
      <t xml:space="preserve"> </t>
    </r>
  </si>
  <si>
    <t>Before you can enter data, please click the box under the Tool Bar titled "Enabled Editing" and/or "Enable Content".</t>
  </si>
  <si>
    <t>that order may elevate the Price Level again.</t>
  </si>
  <si>
    <t>Orders are not scheduled for production until final approval from customer is received. Missing approval will delay order.</t>
  </si>
  <si>
    <t>(SAL0913) Alligator Black (add $15)</t>
  </si>
  <si>
    <t>(SAL3747) Alligator Coffee (add $15)</t>
  </si>
  <si>
    <t>10390 Regis Court</t>
  </si>
  <si>
    <t>Hampton Ribbon Belt w/ Aldrich Buckle</t>
  </si>
  <si>
    <t>200-299</t>
  </si>
  <si>
    <t>300-399</t>
  </si>
  <si>
    <t>400-499</t>
  </si>
  <si>
    <t>Ribbon Belt w/ Aldrich Buckle</t>
  </si>
  <si>
    <t>Includes Regular Nexbelt Ball Marker (custom ball marker add $3.00)</t>
  </si>
  <si>
    <t>(BGG5406) Go-In! Gunmetal Beveled</t>
  </si>
  <si>
    <t>(BGG5383) Go-In! Stealth Beveled</t>
  </si>
  <si>
    <t>(BGG4508) Go-In! Brushed Nickel Beveled</t>
  </si>
  <si>
    <t>(BCE5413) Classic Gunmetal Beveled</t>
  </si>
  <si>
    <t>(BCE4485) Classic Brushed Nickel Beveled</t>
  </si>
  <si>
    <t>(BCE5390) Classic Stealth Beveled</t>
  </si>
  <si>
    <t>(SCL1422) Storm Grey Pebble Grain</t>
  </si>
  <si>
    <t xml:space="preserve">Upgraded Strap (add $15.00 per belt) </t>
  </si>
  <si>
    <t xml:space="preserve">Canvas Strap  (subtract $5.00 per belt) </t>
  </si>
  <si>
    <t xml:space="preserve">Color Printed Logo Ball Marker </t>
  </si>
  <si>
    <t>Includes Ball Marker, Divot Tool and Bottle Opener (custom ball marker add $3, custom divot tool add $3)</t>
  </si>
  <si>
    <t>(BGF4591) Fast Eddie Matte Nickel Beveled</t>
  </si>
  <si>
    <t>Choose Either Complete Packages, Buckles Only, Separate Straps, or Custom Hampton Ribbon Belt</t>
  </si>
  <si>
    <t>(BGG1835) Go-In! Matte Nickel*</t>
  </si>
  <si>
    <t>(BCE1842) Classic Matte Nickel*</t>
  </si>
  <si>
    <r>
      <rPr>
        <b/>
        <sz val="12"/>
        <color theme="1"/>
        <rFont val="Calibri"/>
        <family val="2"/>
        <scheme val="minor"/>
      </rPr>
      <t>2)</t>
    </r>
    <r>
      <rPr>
        <sz val="12"/>
        <color theme="1"/>
        <rFont val="Calibri"/>
        <family val="2"/>
        <scheme val="minor"/>
      </rPr>
      <t xml:space="preserve"> Any custom order over $5,000.00 may require 50% deposit subject to approval.</t>
    </r>
  </si>
  <si>
    <t>Shipping Information</t>
  </si>
  <si>
    <t>Billing Information</t>
  </si>
  <si>
    <t>Order Information</t>
  </si>
  <si>
    <t>Payment Information</t>
  </si>
  <si>
    <t>(SMC4232) Hampton - Deerwood (less $5)</t>
  </si>
  <si>
    <t>(SMC4249) Hampton - Guinness (less $5)</t>
  </si>
  <si>
    <t>(SMC4256) Hampton - Nautical (less $5)</t>
  </si>
  <si>
    <t>(SNC6205) Newport - Admiral (less $5)</t>
  </si>
  <si>
    <t>(SNC0838) Newport - Americana (less $5)</t>
  </si>
  <si>
    <t>(SNC3624) Newport - Black (less $5)</t>
  </si>
  <si>
    <t>(SNC4218) Newport - Cedar (less $5)</t>
  </si>
  <si>
    <t>(SNC6182) Newport - Oliver (less $5)</t>
  </si>
  <si>
    <t>(SNC6199) Newport - Pacific (less $5)</t>
  </si>
  <si>
    <t>(SNC6175) Newport - Snow (less $5)</t>
  </si>
  <si>
    <t>classic</t>
  </si>
  <si>
    <t>Custom Ribbon</t>
  </si>
  <si>
    <t>Aldrich Brass</t>
  </si>
  <si>
    <t>Aldrich Matte Nickel</t>
  </si>
  <si>
    <t>StrapOnly</t>
  </si>
  <si>
    <t>ColorPrint</t>
  </si>
  <si>
    <t>CustomRibbon</t>
  </si>
  <si>
    <t>BallMarkTool</t>
  </si>
  <si>
    <t>CustomBuckle</t>
  </si>
  <si>
    <t>PriceLevel</t>
  </si>
  <si>
    <t>CustomBuckleList</t>
  </si>
  <si>
    <t>LogoPlacement</t>
  </si>
  <si>
    <t>Master Lists</t>
  </si>
  <si>
    <t>Blue Ribbon</t>
  </si>
  <si>
    <t>Red Ribbon</t>
  </si>
  <si>
    <t>Navy Ribbon</t>
  </si>
  <si>
    <t>Tan Ribbon</t>
  </si>
  <si>
    <t>Green Ribbon</t>
  </si>
  <si>
    <t>PolishedPlate</t>
  </si>
  <si>
    <t>Price</t>
  </si>
  <si>
    <t>=IFERROR(IF(B34=ClassicBreakdown!$B$7,ClassicBreakdown!$G$5,IF('Order Form'!B34=ClassicBreakdown!$C$7,ClassicBreakdown!$G$5,IF('Order Form'!B34=ClassicBreakdown!$J$8,ClassicBreakdown!$L$7,IF('Order Form'!B34=ClassicBreakdown!$B$33,ClassicBreakdown!$D$32,IF('Order Form'!B34=ClassicBreakdown!$J$31,ClassicBreakdown!$L$30,0))))),"MOQ")</t>
  </si>
  <si>
    <t xml:space="preserve">StrapOnlyPricing </t>
  </si>
  <si>
    <t>Strap Only OLD</t>
  </si>
  <si>
    <t xml:space="preserve">ORDER TOTAL:  </t>
  </si>
  <si>
    <t>50-99</t>
  </si>
  <si>
    <t>RUSH ORDERS: There is a $150 Rush Fee for etched/color print orders with Ship Dates shorter than our stated lead times.</t>
  </si>
  <si>
    <t xml:space="preserve">         There is a $250 Rush Fee for custom ribbon belt orders with Ship Dates shorter than our stated lead times.</t>
  </si>
  <si>
    <t>Grey Ribbon</t>
  </si>
  <si>
    <t>Tournament Packaging</t>
  </si>
  <si>
    <t>Tourney Pkg w/ Logo (add $1)</t>
  </si>
  <si>
    <t>(SCL3617) Deep Sea Navy Pebble Grain</t>
  </si>
  <si>
    <t>(SCL3723) Smoke Grey Pebble Grain</t>
  </si>
  <si>
    <t>(SNC5123) Newport Navy (less $5)</t>
  </si>
  <si>
    <t>(SNC5109) Newport Black (less $5)</t>
  </si>
  <si>
    <t>(SNC5130) Newport Tan (less $5)</t>
  </si>
  <si>
    <t>(SNC5116) Newport Grey (less $5)</t>
  </si>
  <si>
    <t>Grey Ribbon (new for 2020)</t>
  </si>
  <si>
    <t>(BCA2635) Aldrich Brass</t>
  </si>
  <si>
    <t>(BCM2634) Aldrich Satin Nickel</t>
  </si>
  <si>
    <t>MAP</t>
  </si>
  <si>
    <t>Tournament Packaging w/ Logo</t>
  </si>
  <si>
    <r>
      <t>3)</t>
    </r>
    <r>
      <rPr>
        <sz val="12"/>
        <color theme="1"/>
        <rFont val="Calibri"/>
        <family val="2"/>
        <scheme val="minor"/>
      </rPr>
      <t xml:space="preserve"> RUSH ORDER: Any order that is shorter than the required lead time is subject to a rush order fee.</t>
    </r>
  </si>
  <si>
    <t>Lead Time 8-10 weeks / MOQ 50</t>
  </si>
  <si>
    <t>(SNC1750) Newport Grey (less $5)</t>
  </si>
  <si>
    <t>Black Ribbon (new for 2020)</t>
  </si>
  <si>
    <t>Black Ribbon</t>
  </si>
  <si>
    <t>Custom Caps</t>
  </si>
  <si>
    <t>Front logo hat only</t>
  </si>
  <si>
    <t>CapCharge</t>
  </si>
  <si>
    <t>Cap Price (each)</t>
  </si>
  <si>
    <t>CustomCapBlack HCN3456</t>
  </si>
  <si>
    <t>CustomCapWhite HCN1234</t>
  </si>
  <si>
    <t>CustomCapGrey HCN2345</t>
  </si>
  <si>
    <t>CustomCapNavy HCN4567</t>
  </si>
  <si>
    <t>Rancho Cucamonga, CA  91730</t>
  </si>
  <si>
    <t>50-199</t>
  </si>
  <si>
    <t>(BGG7783) Go-In! Blank Gunmetal Beveled</t>
  </si>
  <si>
    <t>(BGG7790) Go-In! Blank Nickel Beveled</t>
  </si>
  <si>
    <t>(BCE7813) Classic Blank Gunmetal Beveled</t>
  </si>
  <si>
    <t>(BCE7806) Classic Blank Nickel Beveled</t>
  </si>
  <si>
    <t xml:space="preserve">Grey Ribbon  </t>
  </si>
  <si>
    <t xml:space="preserve">Black Ribbon  </t>
  </si>
  <si>
    <t>(SBC7745) Braided Charcoal</t>
  </si>
  <si>
    <t>(SNC1385) Newport Navy (less $5)</t>
  </si>
  <si>
    <t>(SNC1354) Newport Black (less $5)</t>
  </si>
  <si>
    <t>(SNC1361) Newport Grey (less $5)</t>
  </si>
  <si>
    <t>Rev. January  19th, 2021</t>
  </si>
  <si>
    <r>
      <rPr>
        <b/>
        <sz val="12"/>
        <color theme="1"/>
        <rFont val="Calibri"/>
        <family val="2"/>
        <scheme val="minor"/>
      </rPr>
      <t>1)</t>
    </r>
    <r>
      <rPr>
        <sz val="12"/>
        <color theme="1"/>
        <rFont val="Calibri"/>
        <family val="2"/>
        <scheme val="minor"/>
      </rPr>
      <t xml:space="preserve"> A 50% Deposit is required on all custom orders</t>
    </r>
  </si>
  <si>
    <t>Lead Time 6-8 Weeks Plate Option 12 Weeks Full Buckle</t>
  </si>
  <si>
    <r>
      <t xml:space="preserve">(BGG7462) Go-In! Satin Nickel  </t>
    </r>
    <r>
      <rPr>
        <sz val="11"/>
        <color rgb="FFFF0000"/>
        <rFont val="Calibri"/>
        <family val="2"/>
        <scheme val="minor"/>
      </rPr>
      <t>NEW!</t>
    </r>
  </si>
  <si>
    <r>
      <t xml:space="preserve">(SBC7745) Braided Charcoal 2.0 </t>
    </r>
    <r>
      <rPr>
        <sz val="11"/>
        <color rgb="FFFF0000"/>
        <rFont val="Calibri"/>
        <family val="2"/>
        <scheme val="minor"/>
      </rPr>
      <t>NEW!</t>
    </r>
  </si>
  <si>
    <t>(SNC1385) Newport Navy</t>
  </si>
  <si>
    <t>(SNC1354) Newport Black</t>
  </si>
  <si>
    <t>(SNC1361) Newport Grey</t>
  </si>
  <si>
    <t>A 50% deposit is required on all custom orders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</si>
</sst>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3" formatCode="_(* #,##0.00_);_(* \(#,##0.00\);_(* &quot;-&quot;??_);_(@_)"/>
    <numFmt numFmtId="164" formatCode="&quot;$&quot;#,##0.00"/>
    <numFmt numFmtId="165" formatCode="m/d/yy;@"/>
    <numFmt numFmtId="166" formatCode="_(* #,##0_);_(* \(#,##0\);_(* &quot;-&quot;??_);_(@_)"/>
    <numFmt numFmtId="167" formatCode="&quot;$&quot;#,##0"/>
  </numFmts>
  <fonts count="5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b/>
      <u/>
      <sz val="14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1"/>
      <color rgb="FF000000"/>
      <name val="Arial"/>
      <family val="2"/>
    </font>
    <font>
      <sz val="14"/>
      <color rgb="FF000000"/>
      <name val="Arial"/>
      <family val="2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7" tint="-0.499984740745262"/>
      <name val="Calibri"/>
      <family val="2"/>
      <scheme val="minor"/>
    </font>
    <font>
      <b/>
      <sz val="11"/>
      <color theme="7" tint="-0.499984740745262"/>
      <name val="Calibri"/>
      <family val="2"/>
      <scheme val="minor"/>
    </font>
    <font>
      <sz val="10"/>
      <color theme="7" tint="-0.499984740745262"/>
      <name val="Arial"/>
      <family val="2"/>
    </font>
    <font>
      <sz val="11"/>
      <color theme="7" tint="-0.499984740745262"/>
      <name val="Calibri"/>
      <family val="2"/>
      <scheme val="minor"/>
    </font>
    <font>
      <sz val="10"/>
      <color theme="7" tint="-0.499984740745262"/>
      <name val="Calibri"/>
      <family val="2"/>
      <scheme val="minor"/>
    </font>
    <font>
      <i/>
      <sz val="10"/>
      <color rgb="FF000000"/>
      <name val="Arial"/>
      <family val="2"/>
    </font>
    <font>
      <u val="singleAccounting"/>
      <sz val="11"/>
      <color theme="1"/>
      <name val="Calibri"/>
      <family val="2"/>
      <scheme val="minor"/>
    </font>
    <font>
      <sz val="8"/>
      <color rgb="FF000000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sz val="12"/>
      <color indexed="8"/>
      <name val="Arial"/>
      <family val="2"/>
    </font>
    <font>
      <b/>
      <sz val="12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70C0"/>
      <name val="Calibri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0070C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indexed="64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FF0000"/>
      </left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0" fontId="29" fillId="0" borderId="0" applyNumberFormat="0" applyFill="0" applyBorder="0" applyAlignment="0" applyProtection="0"/>
  </cellStyleXfs>
  <cellXfs count="310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43" fontId="0" fillId="0" borderId="0" xfId="1" applyFont="1"/>
    <xf numFmtId="8" fontId="7" fillId="0" borderId="0" xfId="0" applyNumberFormat="1" applyFont="1" applyAlignment="1">
      <alignment vertical="center"/>
    </xf>
    <xf numFmtId="8" fontId="7" fillId="0" borderId="0" xfId="0" applyNumberFormat="1" applyFont="1" applyAlignment="1">
      <alignment horizontal="left" vertical="center"/>
    </xf>
    <xf numFmtId="8" fontId="10" fillId="0" borderId="0" xfId="0" applyNumberFormat="1" applyFont="1" applyAlignment="1">
      <alignment horizontal="left" vertical="center"/>
    </xf>
    <xf numFmtId="8" fontId="11" fillId="0" borderId="0" xfId="0" applyNumberFormat="1" applyFont="1" applyAlignment="1">
      <alignment horizontal="left" vertical="center"/>
    </xf>
    <xf numFmtId="166" fontId="7" fillId="0" borderId="0" xfId="1" applyNumberFormat="1" applyFont="1" applyAlignment="1">
      <alignment horizontal="left" vertical="center"/>
    </xf>
    <xf numFmtId="8" fontId="8" fillId="0" borderId="0" xfId="0" applyNumberFormat="1" applyFont="1" applyAlignment="1">
      <alignment horizontal="left" vertical="center"/>
    </xf>
    <xf numFmtId="1" fontId="7" fillId="0" borderId="0" xfId="0" applyNumberFormat="1" applyFont="1" applyAlignment="1">
      <alignment horizontal="left" vertical="center"/>
    </xf>
    <xf numFmtId="8" fontId="12" fillId="0" borderId="0" xfId="0" applyNumberFormat="1" applyFont="1" applyAlignment="1">
      <alignment horizontal="left" vertical="center"/>
    </xf>
    <xf numFmtId="8" fontId="7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8" fontId="10" fillId="0" borderId="0" xfId="0" applyNumberFormat="1" applyFont="1" applyAlignment="1">
      <alignment vertical="center"/>
    </xf>
    <xf numFmtId="8" fontId="12" fillId="0" borderId="0" xfId="0" applyNumberFormat="1" applyFont="1" applyAlignment="1">
      <alignment vertical="center"/>
    </xf>
    <xf numFmtId="166" fontId="8" fillId="0" borderId="0" xfId="1" applyNumberFormat="1" applyFont="1" applyAlignment="1">
      <alignment horizontal="center" vertical="top"/>
    </xf>
    <xf numFmtId="0" fontId="0" fillId="0" borderId="0" xfId="0" applyAlignment="1">
      <alignment horizontal="left"/>
    </xf>
    <xf numFmtId="166" fontId="10" fillId="0" borderId="0" xfId="1" applyNumberFormat="1" applyFont="1" applyAlignment="1">
      <alignment horizontal="left" vertical="center"/>
    </xf>
    <xf numFmtId="166" fontId="1" fillId="0" borderId="0" xfId="0" applyNumberFormat="1" applyFont="1"/>
    <xf numFmtId="0" fontId="0" fillId="5" borderId="0" xfId="0" applyFill="1"/>
    <xf numFmtId="0" fontId="1" fillId="5" borderId="0" xfId="0" applyFont="1" applyFill="1"/>
    <xf numFmtId="0" fontId="0" fillId="5" borderId="14" xfId="0" applyFill="1" applyBorder="1"/>
    <xf numFmtId="0" fontId="1" fillId="5" borderId="14" xfId="0" applyFont="1" applyFill="1" applyBorder="1"/>
    <xf numFmtId="164" fontId="8" fillId="0" borderId="0" xfId="0" applyNumberFormat="1" applyFont="1" applyAlignment="1">
      <alignment horizontal="center" vertical="center"/>
    </xf>
    <xf numFmtId="0" fontId="17" fillId="5" borderId="0" xfId="0" applyFont="1" applyFill="1"/>
    <xf numFmtId="0" fontId="5" fillId="5" borderId="14" xfId="0" applyFont="1" applyFill="1" applyBorder="1"/>
    <xf numFmtId="0" fontId="0" fillId="5" borderId="14" xfId="0" applyFill="1" applyBorder="1" applyAlignment="1">
      <alignment horizontal="left" indent="5"/>
    </xf>
    <xf numFmtId="0" fontId="0" fillId="5" borderId="14" xfId="0" applyFill="1" applyBorder="1" applyAlignment="1">
      <alignment horizontal="left" indent="7"/>
    </xf>
    <xf numFmtId="0" fontId="0" fillId="5" borderId="0" xfId="0" applyFill="1" applyAlignment="1">
      <alignment horizontal="center"/>
    </xf>
    <xf numFmtId="8" fontId="7" fillId="5" borderId="1" xfId="0" applyNumberFormat="1" applyFont="1" applyFill="1" applyBorder="1" applyAlignment="1">
      <alignment horizontal="center" vertical="center" wrapText="1"/>
    </xf>
    <xf numFmtId="0" fontId="0" fillId="5" borderId="0" xfId="0" quotePrefix="1" applyFill="1" applyAlignment="1">
      <alignment horizontal="center"/>
    </xf>
    <xf numFmtId="8" fontId="7" fillId="5" borderId="1" xfId="0" applyNumberFormat="1" applyFont="1" applyFill="1" applyBorder="1" applyAlignment="1">
      <alignment horizontal="center" vertical="center"/>
    </xf>
    <xf numFmtId="8" fontId="7" fillId="5" borderId="0" xfId="0" applyNumberFormat="1" applyFont="1" applyFill="1" applyAlignment="1">
      <alignment horizontal="left" vertical="center"/>
    </xf>
    <xf numFmtId="0" fontId="7" fillId="5" borderId="0" xfId="0" applyFont="1" applyFill="1" applyAlignment="1">
      <alignment horizontal="center" vertical="center"/>
    </xf>
    <xf numFmtId="164" fontId="0" fillId="5" borderId="1" xfId="0" applyNumberFormat="1" applyFill="1" applyBorder="1" applyAlignment="1">
      <alignment horizontal="center"/>
    </xf>
    <xf numFmtId="0" fontId="23" fillId="5" borderId="14" xfId="0" applyFont="1" applyFill="1" applyBorder="1" applyAlignment="1">
      <alignment horizontal="left" vertical="center"/>
    </xf>
    <xf numFmtId="0" fontId="7" fillId="5" borderId="14" xfId="0" applyFont="1" applyFill="1" applyBorder="1" applyAlignment="1">
      <alignment horizontal="center" vertical="center"/>
    </xf>
    <xf numFmtId="38" fontId="7" fillId="5" borderId="0" xfId="0" applyNumberFormat="1" applyFont="1" applyFill="1" applyAlignment="1">
      <alignment vertical="center"/>
    </xf>
    <xf numFmtId="8" fontId="7" fillId="5" borderId="0" xfId="0" applyNumberFormat="1" applyFont="1" applyFill="1" applyAlignment="1">
      <alignment vertical="center"/>
    </xf>
    <xf numFmtId="38" fontId="7" fillId="5" borderId="0" xfId="0" applyNumberFormat="1" applyFont="1" applyFill="1" applyAlignment="1">
      <alignment horizontal="left" vertical="center"/>
    </xf>
    <xf numFmtId="8" fontId="10" fillId="5" borderId="14" xfId="0" applyNumberFormat="1" applyFont="1" applyFill="1" applyBorder="1" applyAlignment="1">
      <alignment vertical="center"/>
    </xf>
    <xf numFmtId="0" fontId="24" fillId="5" borderId="0" xfId="0" applyFont="1" applyFill="1" applyAlignment="1">
      <alignment horizontal="center"/>
    </xf>
    <xf numFmtId="0" fontId="24" fillId="0" borderId="0" xfId="0" applyFont="1" applyAlignment="1">
      <alignment horizontal="center" wrapText="1"/>
    </xf>
    <xf numFmtId="0" fontId="0" fillId="6" borderId="0" xfId="0" applyFill="1"/>
    <xf numFmtId="0" fontId="2" fillId="6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1" fillId="6" borderId="0" xfId="0" applyFont="1" applyFill="1"/>
    <xf numFmtId="0" fontId="1" fillId="6" borderId="0" xfId="0" applyFont="1" applyFill="1" applyAlignment="1">
      <alignment vertical="center"/>
    </xf>
    <xf numFmtId="0" fontId="22" fillId="6" borderId="0" xfId="0" applyFont="1" applyFill="1" applyAlignment="1">
      <alignment horizontal="center"/>
    </xf>
    <xf numFmtId="0" fontId="0" fillId="0" borderId="1" xfId="0" applyBorder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14" fontId="0" fillId="0" borderId="0" xfId="0" applyNumberFormat="1" applyAlignment="1">
      <alignment horizontal="left"/>
    </xf>
    <xf numFmtId="0" fontId="1" fillId="7" borderId="34" xfId="0" applyFont="1" applyFill="1" applyBorder="1" applyAlignment="1">
      <alignment horizontal="center"/>
    </xf>
    <xf numFmtId="0" fontId="1" fillId="7" borderId="35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0" fillId="0" borderId="1" xfId="0" applyBorder="1" applyAlignment="1">
      <alignment horizontal="left"/>
    </xf>
    <xf numFmtId="0" fontId="1" fillId="7" borderId="1" xfId="0" applyFont="1" applyFill="1" applyBorder="1" applyAlignment="1">
      <alignment horizontal="left"/>
    </xf>
    <xf numFmtId="0" fontId="2" fillId="0" borderId="0" xfId="0" applyFont="1"/>
    <xf numFmtId="0" fontId="5" fillId="0" borderId="0" xfId="0" applyFont="1"/>
    <xf numFmtId="0" fontId="1" fillId="0" borderId="14" xfId="0" applyFont="1" applyBorder="1"/>
    <xf numFmtId="0" fontId="0" fillId="0" borderId="14" xfId="0" applyBorder="1"/>
    <xf numFmtId="0" fontId="0" fillId="0" borderId="0" xfId="0" applyAlignment="1">
      <alignment horizontal="left" indent="1"/>
    </xf>
    <xf numFmtId="0" fontId="14" fillId="0" borderId="0" xfId="0" applyFont="1"/>
    <xf numFmtId="0" fontId="15" fillId="0" borderId="0" xfId="0" applyFont="1" applyAlignment="1">
      <alignment horizontal="center"/>
    </xf>
    <xf numFmtId="0" fontId="2" fillId="0" borderId="32" xfId="0" applyFont="1" applyBorder="1" applyAlignment="1" applyProtection="1">
      <alignment horizontal="center" vertical="center"/>
      <protection locked="0"/>
    </xf>
    <xf numFmtId="0" fontId="13" fillId="0" borderId="0" xfId="0" applyFont="1"/>
    <xf numFmtId="0" fontId="0" fillId="0" borderId="12" xfId="0" applyBorder="1"/>
    <xf numFmtId="0" fontId="16" fillId="0" borderId="0" xfId="0" applyFont="1"/>
    <xf numFmtId="0" fontId="9" fillId="0" borderId="0" xfId="0" applyFont="1" applyAlignment="1" applyProtection="1">
      <alignment horizontal="center" vertical="center"/>
      <protection locked="0"/>
    </xf>
    <xf numFmtId="0" fontId="1" fillId="0" borderId="14" xfId="0" applyFont="1" applyBorder="1" applyAlignment="1">
      <alignment horizontal="left"/>
    </xf>
    <xf numFmtId="0" fontId="1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3" fillId="0" borderId="0" xfId="0" applyFont="1" applyAlignment="1">
      <alignment horizontal="center"/>
    </xf>
    <xf numFmtId="164" fontId="0" fillId="5" borderId="0" xfId="0" applyNumberFormat="1" applyFill="1" applyAlignment="1">
      <alignment horizontal="center"/>
    </xf>
    <xf numFmtId="0" fontId="0" fillId="5" borderId="14" xfId="0" applyFill="1" applyBorder="1" applyAlignment="1">
      <alignment horizontal="left" indent="4"/>
    </xf>
    <xf numFmtId="0" fontId="5" fillId="5" borderId="0" xfId="0" applyFont="1" applyFill="1"/>
    <xf numFmtId="17" fontId="0" fillId="0" borderId="0" xfId="0" quotePrefix="1" applyNumberFormat="1"/>
    <xf numFmtId="16" fontId="0" fillId="5" borderId="0" xfId="0" quotePrefix="1" applyNumberFormat="1" applyFill="1" applyAlignment="1">
      <alignment horizontal="center"/>
    </xf>
    <xf numFmtId="0" fontId="26" fillId="5" borderId="14" xfId="0" applyFont="1" applyFill="1" applyBorder="1"/>
    <xf numFmtId="0" fontId="27" fillId="5" borderId="14" xfId="0" applyFont="1" applyFill="1" applyBorder="1"/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6" fillId="0" borderId="0" xfId="0" applyFont="1"/>
    <xf numFmtId="0" fontId="26" fillId="5" borderId="0" xfId="0" applyFont="1" applyFill="1"/>
    <xf numFmtId="0" fontId="28" fillId="0" borderId="14" xfId="0" applyFont="1" applyBorder="1"/>
    <xf numFmtId="49" fontId="0" fillId="0" borderId="0" xfId="0" applyNumberFormat="1"/>
    <xf numFmtId="49" fontId="0" fillId="0" borderId="0" xfId="0" quotePrefix="1" applyNumberFormat="1"/>
    <xf numFmtId="0" fontId="26" fillId="0" borderId="14" xfId="0" applyFont="1" applyBorder="1"/>
    <xf numFmtId="1" fontId="30" fillId="0" borderId="0" xfId="0" applyNumberFormat="1" applyFont="1" applyAlignment="1">
      <alignment vertical="center"/>
    </xf>
    <xf numFmtId="0" fontId="0" fillId="5" borderId="0" xfId="0" applyFill="1" applyAlignment="1">
      <alignment horizontal="left" indent="4"/>
    </xf>
    <xf numFmtId="0" fontId="0" fillId="5" borderId="0" xfId="0" applyFill="1" applyAlignment="1">
      <alignment horizontal="left" indent="5"/>
    </xf>
    <xf numFmtId="0" fontId="0" fillId="5" borderId="0" xfId="0" applyFill="1" applyAlignment="1">
      <alignment horizontal="left" indent="7"/>
    </xf>
    <xf numFmtId="8" fontId="7" fillId="5" borderId="0" xfId="0" applyNumberFormat="1" applyFont="1" applyFill="1" applyAlignment="1">
      <alignment horizontal="center" vertical="center" wrapText="1"/>
    </xf>
    <xf numFmtId="8" fontId="7" fillId="5" borderId="0" xfId="0" applyNumberFormat="1" applyFont="1" applyFill="1" applyAlignment="1">
      <alignment horizontal="center" vertical="center"/>
    </xf>
    <xf numFmtId="38" fontId="31" fillId="5" borderId="0" xfId="0" applyNumberFormat="1" applyFont="1" applyFill="1" applyAlignment="1">
      <alignment horizontal="left" vertical="center"/>
    </xf>
    <xf numFmtId="8" fontId="32" fillId="5" borderId="14" xfId="0" applyNumberFormat="1" applyFont="1" applyFill="1" applyBorder="1" applyAlignment="1">
      <alignment vertical="center"/>
    </xf>
    <xf numFmtId="0" fontId="18" fillId="8" borderId="0" xfId="0" applyFont="1" applyFill="1"/>
    <xf numFmtId="0" fontId="0" fillId="8" borderId="0" xfId="0" applyFill="1"/>
    <xf numFmtId="0" fontId="24" fillId="8" borderId="0" xfId="0" applyFont="1" applyFill="1" applyAlignment="1">
      <alignment horizontal="center" wrapText="1"/>
    </xf>
    <xf numFmtId="0" fontId="0" fillId="8" borderId="0" xfId="0" applyFill="1" applyAlignment="1">
      <alignment horizontal="center"/>
    </xf>
    <xf numFmtId="0" fontId="13" fillId="8" borderId="0" xfId="0" applyFont="1" applyFill="1" applyAlignment="1">
      <alignment horizontal="left" indent="1"/>
    </xf>
    <xf numFmtId="164" fontId="13" fillId="8" borderId="0" xfId="0" applyNumberFormat="1" applyFont="1" applyFill="1"/>
    <xf numFmtId="164" fontId="0" fillId="8" borderId="0" xfId="0" applyNumberFormat="1" applyFill="1" applyAlignment="1">
      <alignment horizontal="center"/>
    </xf>
    <xf numFmtId="0" fontId="19" fillId="8" borderId="0" xfId="0" applyFont="1" applyFill="1" applyAlignment="1">
      <alignment horizontal="left"/>
    </xf>
    <xf numFmtId="0" fontId="20" fillId="8" borderId="0" xfId="0" applyFont="1" applyFill="1" applyAlignment="1">
      <alignment horizontal="center" vertical="center"/>
    </xf>
    <xf numFmtId="0" fontId="21" fillId="8" borderId="0" xfId="0" applyFont="1" applyFill="1"/>
    <xf numFmtId="0" fontId="22" fillId="8" borderId="0" xfId="0" applyFont="1" applyFill="1"/>
    <xf numFmtId="0" fontId="22" fillId="8" borderId="0" xfId="0" applyFont="1" applyFill="1" applyAlignment="1">
      <alignment horizontal="center"/>
    </xf>
    <xf numFmtId="0" fontId="3" fillId="0" borderId="0" xfId="0" applyFont="1" applyProtection="1">
      <protection locked="0"/>
    </xf>
    <xf numFmtId="0" fontId="3" fillId="0" borderId="0" xfId="0" applyFont="1"/>
    <xf numFmtId="8" fontId="34" fillId="0" borderId="0" xfId="0" applyNumberFormat="1" applyFont="1" applyAlignment="1">
      <alignment vertical="top" wrapText="1"/>
    </xf>
    <xf numFmtId="0" fontId="3" fillId="0" borderId="0" xfId="0" applyFont="1" applyAlignment="1">
      <alignment horizontal="right"/>
    </xf>
    <xf numFmtId="17" fontId="35" fillId="0" borderId="0" xfId="0" quotePrefix="1" applyNumberFormat="1" applyFont="1" applyAlignment="1">
      <alignment vertical="top" wrapText="1"/>
    </xf>
    <xf numFmtId="8" fontId="35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horizontal="center"/>
    </xf>
    <xf numFmtId="8" fontId="36" fillId="0" borderId="0" xfId="0" applyNumberFormat="1" applyFont="1" applyAlignment="1">
      <alignment horizontal="right" vertical="top" wrapText="1"/>
    </xf>
    <xf numFmtId="0" fontId="3" fillId="0" borderId="0" xfId="0" applyFont="1" applyAlignment="1">
      <alignment vertical="center"/>
    </xf>
    <xf numFmtId="0" fontId="15" fillId="0" borderId="30" xfId="0" applyFont="1" applyBorder="1" applyAlignment="1">
      <alignment horizontal="center"/>
    </xf>
    <xf numFmtId="0" fontId="37" fillId="0" borderId="0" xfId="0" applyFont="1" applyAlignment="1">
      <alignment vertical="center"/>
    </xf>
    <xf numFmtId="0" fontId="38" fillId="0" borderId="0" xfId="0" applyFont="1"/>
    <xf numFmtId="0" fontId="33" fillId="0" borderId="0" xfId="0" applyFont="1"/>
    <xf numFmtId="0" fontId="3" fillId="0" borderId="30" xfId="0" applyFont="1" applyBorder="1"/>
    <xf numFmtId="0" fontId="33" fillId="0" borderId="14" xfId="0" applyFont="1" applyBorder="1" applyAlignment="1">
      <alignment horizontal="left" vertical="center" indent="3"/>
    </xf>
    <xf numFmtId="0" fontId="37" fillId="0" borderId="14" xfId="0" applyFont="1" applyBorder="1" applyAlignment="1">
      <alignment vertical="center"/>
    </xf>
    <xf numFmtId="0" fontId="33" fillId="2" borderId="1" xfId="0" applyFont="1" applyFill="1" applyBorder="1" applyAlignment="1">
      <alignment horizontal="center"/>
    </xf>
    <xf numFmtId="0" fontId="33" fillId="2" borderId="1" xfId="0" applyFont="1" applyFill="1" applyBorder="1" applyAlignment="1">
      <alignment horizontal="center" vertical="center"/>
    </xf>
    <xf numFmtId="0" fontId="33" fillId="2" borderId="8" xfId="0" applyFont="1" applyFill="1" applyBorder="1" applyAlignment="1">
      <alignment horizontal="center" vertical="center"/>
    </xf>
    <xf numFmtId="0" fontId="33" fillId="0" borderId="1" xfId="0" applyFont="1" applyBorder="1"/>
    <xf numFmtId="0" fontId="15" fillId="0" borderId="0" xfId="0" applyFont="1"/>
    <xf numFmtId="0" fontId="3" fillId="0" borderId="0" xfId="0" applyFont="1" applyAlignment="1">
      <alignment horizontal="center"/>
    </xf>
    <xf numFmtId="0" fontId="37" fillId="0" borderId="0" xfId="0" applyFont="1"/>
    <xf numFmtId="164" fontId="37" fillId="0" borderId="0" xfId="0" applyNumberFormat="1" applyFont="1" applyAlignment="1">
      <alignment horizontal="center"/>
    </xf>
    <xf numFmtId="0" fontId="33" fillId="0" borderId="0" xfId="0" applyFont="1" applyAlignment="1">
      <alignment horizontal="left" vertical="center" indent="3"/>
    </xf>
    <xf numFmtId="164" fontId="33" fillId="2" borderId="1" xfId="0" applyNumberFormat="1" applyFont="1" applyFill="1" applyBorder="1" applyAlignment="1">
      <alignment horizontal="center" vertical="center"/>
    </xf>
    <xf numFmtId="164" fontId="33" fillId="0" borderId="0" xfId="0" applyNumberFormat="1" applyFont="1" applyAlignment="1">
      <alignment horizontal="left"/>
    </xf>
    <xf numFmtId="2" fontId="38" fillId="0" borderId="0" xfId="0" applyNumberFormat="1" applyFont="1" applyAlignment="1">
      <alignment horizontal="center"/>
    </xf>
    <xf numFmtId="164" fontId="33" fillId="0" borderId="0" xfId="0" applyNumberFormat="1" applyFont="1"/>
    <xf numFmtId="164" fontId="33" fillId="0" borderId="0" xfId="0" applyNumberFormat="1" applyFont="1" applyAlignment="1">
      <alignment vertical="center"/>
    </xf>
    <xf numFmtId="164" fontId="33" fillId="0" borderId="0" xfId="0" applyNumberFormat="1" applyFont="1" applyAlignment="1">
      <alignment vertical="center" wrapText="1"/>
    </xf>
    <xf numFmtId="164" fontId="33" fillId="0" borderId="0" xfId="0" applyNumberFormat="1" applyFont="1" applyAlignment="1">
      <alignment horizontal="left" vertical="center" wrapText="1"/>
    </xf>
    <xf numFmtId="0" fontId="40" fillId="0" borderId="0" xfId="0" applyFont="1"/>
    <xf numFmtId="0" fontId="41" fillId="0" borderId="0" xfId="0" applyFont="1"/>
    <xf numFmtId="0" fontId="41" fillId="0" borderId="0" xfId="0" applyFont="1" applyAlignment="1">
      <alignment horizontal="left" vertical="center"/>
    </xf>
    <xf numFmtId="0" fontId="33" fillId="0" borderId="31" xfId="0" applyFont="1" applyBorder="1" applyAlignment="1" applyProtection="1">
      <alignment horizontal="center" vertical="center"/>
      <protection locked="0"/>
    </xf>
    <xf numFmtId="0" fontId="3" fillId="0" borderId="41" xfId="0" applyFont="1" applyBorder="1" applyAlignment="1">
      <alignment horizontal="left" vertical="center" indent="6"/>
    </xf>
    <xf numFmtId="0" fontId="33" fillId="0" borderId="0" xfId="0" applyFont="1" applyAlignment="1">
      <alignment vertical="center"/>
    </xf>
    <xf numFmtId="0" fontId="0" fillId="0" borderId="0" xfId="0" applyAlignment="1">
      <alignment horizontal="right"/>
    </xf>
    <xf numFmtId="0" fontId="4" fillId="0" borderId="0" xfId="0" applyFont="1"/>
    <xf numFmtId="164" fontId="33" fillId="0" borderId="36" xfId="0" applyNumberFormat="1" applyFont="1" applyBorder="1" applyAlignment="1">
      <alignment horizontal="center" vertical="center" wrapText="1"/>
    </xf>
    <xf numFmtId="0" fontId="42" fillId="0" borderId="0" xfId="0" applyFont="1"/>
    <xf numFmtId="0" fontId="0" fillId="0" borderId="14" xfId="0" applyBorder="1" applyAlignment="1">
      <alignment horizontal="center"/>
    </xf>
    <xf numFmtId="43" fontId="0" fillId="0" borderId="14" xfId="1" applyFont="1" applyBorder="1" applyAlignment="1">
      <alignment horizontal="center"/>
    </xf>
    <xf numFmtId="43" fontId="4" fillId="0" borderId="0" xfId="1" applyFont="1"/>
    <xf numFmtId="0" fontId="4" fillId="0" borderId="14" xfId="0" applyFont="1" applyBorder="1" applyAlignment="1">
      <alignment horizontal="center"/>
    </xf>
    <xf numFmtId="43" fontId="4" fillId="0" borderId="14" xfId="1" applyFont="1" applyBorder="1" applyAlignment="1">
      <alignment horizontal="center"/>
    </xf>
    <xf numFmtId="0" fontId="0" fillId="0" borderId="0" xfId="0" quotePrefix="1"/>
    <xf numFmtId="0" fontId="43" fillId="0" borderId="0" xfId="0" applyFont="1"/>
    <xf numFmtId="0" fontId="0" fillId="0" borderId="1" xfId="0" applyBorder="1" applyAlignment="1" applyProtection="1">
      <alignment horizontal="center"/>
      <protection locked="0"/>
    </xf>
    <xf numFmtId="8" fontId="0" fillId="4" borderId="1" xfId="0" applyNumberFormat="1" applyFill="1" applyBorder="1"/>
    <xf numFmtId="164" fontId="0" fillId="4" borderId="1" xfId="0" applyNumberFormat="1" applyFill="1" applyBorder="1"/>
    <xf numFmtId="164" fontId="0" fillId="0" borderId="1" xfId="0" applyNumberFormat="1" applyBorder="1"/>
    <xf numFmtId="0" fontId="0" fillId="0" borderId="8" xfId="0" applyBorder="1" applyAlignment="1" applyProtection="1">
      <alignment horizontal="center"/>
      <protection locked="0"/>
    </xf>
    <xf numFmtId="164" fontId="0" fillId="0" borderId="1" xfId="0" applyNumberFormat="1" applyBorder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3" borderId="19" xfId="0" applyFill="1" applyBorder="1" applyAlignment="1">
      <alignment horizontal="center" vertical="center"/>
    </xf>
    <xf numFmtId="165" fontId="0" fillId="0" borderId="29" xfId="0" applyNumberFormat="1" applyBorder="1" applyAlignment="1" applyProtection="1">
      <alignment horizontal="center" vertical="center"/>
      <protection locked="0"/>
    </xf>
    <xf numFmtId="165" fontId="0" fillId="0" borderId="0" xfId="0" applyNumberFormat="1" applyAlignment="1" applyProtection="1">
      <alignment horizontal="center" vertical="center"/>
      <protection locked="0"/>
    </xf>
    <xf numFmtId="0" fontId="0" fillId="0" borderId="14" xfId="0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  <xf numFmtId="165" fontId="0" fillId="0" borderId="21" xfId="0" applyNumberFormat="1" applyBorder="1" applyAlignment="1" applyProtection="1">
      <alignment horizontal="center" vertical="center"/>
      <protection locked="0"/>
    </xf>
    <xf numFmtId="0" fontId="0" fillId="3" borderId="13" xfId="0" applyFill="1" applyBorder="1" applyAlignment="1">
      <alignment horizontal="right" vertical="center" indent="5"/>
    </xf>
    <xf numFmtId="0" fontId="0" fillId="3" borderId="7" xfId="0" applyFill="1" applyBorder="1" applyAlignment="1">
      <alignment horizontal="right" vertical="center" indent="5"/>
    </xf>
    <xf numFmtId="0" fontId="0" fillId="3" borderId="2" xfId="0" applyFill="1" applyBorder="1" applyAlignment="1">
      <alignment horizontal="center" vertical="center"/>
    </xf>
    <xf numFmtId="0" fontId="0" fillId="0" borderId="16" xfId="0" applyBorder="1" applyAlignment="1" applyProtection="1">
      <alignment horizontal="left" vertical="center" indent="1"/>
      <protection locked="0"/>
    </xf>
    <xf numFmtId="0" fontId="0" fillId="0" borderId="0" xfId="0" applyAlignment="1" applyProtection="1">
      <alignment horizontal="left" vertical="center" indent="1"/>
      <protection locked="0"/>
    </xf>
    <xf numFmtId="164" fontId="0" fillId="0" borderId="7" xfId="0" applyNumberFormat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164" fontId="0" fillId="0" borderId="17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3" borderId="2" xfId="0" applyFill="1" applyBorder="1" applyAlignment="1">
      <alignment horizontal="right" vertical="center" indent="4"/>
    </xf>
    <xf numFmtId="0" fontId="0" fillId="0" borderId="5" xfId="0" applyBorder="1" applyAlignment="1" applyProtection="1">
      <alignment horizontal="left" vertical="center" indent="1"/>
      <protection locked="0"/>
    </xf>
    <xf numFmtId="49" fontId="0" fillId="0" borderId="18" xfId="0" applyNumberFormat="1" applyBorder="1" applyAlignment="1" applyProtection="1">
      <alignment horizontal="left" vertical="center" indent="1"/>
      <protection locked="0"/>
    </xf>
    <xf numFmtId="49" fontId="0" fillId="0" borderId="0" xfId="0" applyNumberFormat="1" applyAlignment="1" applyProtection="1">
      <alignment horizontal="left" vertical="center" indent="1"/>
      <protection locked="0"/>
    </xf>
    <xf numFmtId="0" fontId="0" fillId="3" borderId="22" xfId="0" applyFill="1" applyBorder="1" applyAlignment="1">
      <alignment horizontal="right" vertical="center" indent="5"/>
    </xf>
    <xf numFmtId="0" fontId="0" fillId="3" borderId="25" xfId="0" applyFill="1" applyBorder="1" applyAlignment="1">
      <alignment horizontal="right" vertical="center" indent="5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64" fontId="0" fillId="0" borderId="25" xfId="0" applyNumberFormat="1" applyBorder="1" applyAlignment="1">
      <alignment horizontal="center" vertical="center"/>
    </xf>
    <xf numFmtId="164" fontId="0" fillId="0" borderId="26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4" xfId="0" applyBorder="1" applyAlignment="1">
      <alignment vertical="center"/>
    </xf>
    <xf numFmtId="0" fontId="0" fillId="3" borderId="27" xfId="0" applyFill="1" applyBorder="1" applyAlignment="1">
      <alignment horizontal="right" vertical="center" indent="4"/>
    </xf>
    <xf numFmtId="164" fontId="0" fillId="0" borderId="15" xfId="0" applyNumberFormat="1" applyBorder="1" applyAlignment="1">
      <alignment horizontal="center" vertical="center"/>
    </xf>
    <xf numFmtId="0" fontId="1" fillId="0" borderId="10" xfId="0" applyFont="1" applyBorder="1" applyAlignment="1">
      <alignment horizontal="left" vertical="center" indent="1"/>
    </xf>
    <xf numFmtId="0" fontId="1" fillId="0" borderId="12" xfId="0" applyFont="1" applyBorder="1" applyAlignment="1">
      <alignment horizontal="left" vertical="center" indent="3"/>
    </xf>
    <xf numFmtId="0" fontId="0" fillId="0" borderId="12" xfId="0" applyBorder="1" applyAlignment="1">
      <alignment horizontal="center" vertical="center"/>
    </xf>
    <xf numFmtId="164" fontId="0" fillId="0" borderId="12" xfId="0" applyNumberFormat="1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164" fontId="1" fillId="2" borderId="9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5" fillId="0" borderId="0" xfId="0" applyFont="1" applyAlignment="1">
      <alignment horizontal="left" indent="6"/>
    </xf>
    <xf numFmtId="0" fontId="4" fillId="0" borderId="14" xfId="0" applyFont="1" applyBorder="1"/>
    <xf numFmtId="0" fontId="40" fillId="0" borderId="44" xfId="0" applyFont="1" applyBorder="1"/>
    <xf numFmtId="0" fontId="40" fillId="9" borderId="44" xfId="0" applyFont="1" applyFill="1" applyBorder="1"/>
    <xf numFmtId="164" fontId="33" fillId="0" borderId="0" xfId="0" applyNumberFormat="1" applyFont="1" applyAlignment="1">
      <alignment horizontal="right" vertical="center"/>
    </xf>
    <xf numFmtId="0" fontId="0" fillId="5" borderId="0" xfId="0" applyFill="1"/>
    <xf numFmtId="0" fontId="0" fillId="0" borderId="0" xfId="0"/>
    <xf numFmtId="0" fontId="0" fillId="4" borderId="0" xfId="0" quotePrefix="1" applyFill="1" applyAlignment="1">
      <alignment horizontal="center"/>
    </xf>
    <xf numFmtId="0" fontId="24" fillId="4" borderId="0" xfId="0" applyFont="1" applyFill="1" applyAlignment="1">
      <alignment horizontal="center" wrapText="1"/>
    </xf>
    <xf numFmtId="8" fontId="7" fillId="4" borderId="1" xfId="0" applyNumberFormat="1" applyFont="1" applyFill="1" applyBorder="1" applyAlignment="1">
      <alignment horizontal="center" vertical="center" wrapText="1"/>
    </xf>
    <xf numFmtId="0" fontId="0" fillId="4" borderId="0" xfId="0" applyFill="1"/>
    <xf numFmtId="0" fontId="0" fillId="5" borderId="0" xfId="0" applyFill="1"/>
    <xf numFmtId="0" fontId="0" fillId="0" borderId="0" xfId="0"/>
    <xf numFmtId="0" fontId="40" fillId="0" borderId="0" xfId="0" applyFont="1" applyFill="1" applyAlignment="1"/>
    <xf numFmtId="0" fontId="40" fillId="5" borderId="0" xfId="0" applyFont="1" applyFill="1"/>
    <xf numFmtId="0" fontId="41" fillId="0" borderId="0" xfId="0" applyFont="1" applyAlignment="1"/>
    <xf numFmtId="0" fontId="46" fillId="10" borderId="44" xfId="0" applyFont="1" applyFill="1" applyBorder="1" applyAlignment="1"/>
    <xf numFmtId="0" fontId="46" fillId="5" borderId="44" xfId="0" applyFont="1" applyFill="1" applyBorder="1" applyAlignment="1"/>
    <xf numFmtId="0" fontId="40" fillId="9" borderId="44" xfId="0" applyFont="1" applyFill="1" applyBorder="1" applyAlignment="1"/>
    <xf numFmtId="0" fontId="40" fillId="0" borderId="44" xfId="0" applyFont="1" applyBorder="1" applyAlignment="1"/>
    <xf numFmtId="0" fontId="47" fillId="5" borderId="1" xfId="0" applyFont="1" applyFill="1" applyBorder="1"/>
    <xf numFmtId="0" fontId="47" fillId="10" borderId="1" xfId="0" applyFont="1" applyFill="1" applyBorder="1" applyAlignment="1"/>
    <xf numFmtId="0" fontId="47" fillId="5" borderId="1" xfId="0" applyFont="1" applyFill="1" applyBorder="1" applyAlignment="1"/>
    <xf numFmtId="0" fontId="47" fillId="10" borderId="1" xfId="0" applyFont="1" applyFill="1" applyBorder="1"/>
    <xf numFmtId="0" fontId="40" fillId="10" borderId="44" xfId="0" applyFont="1" applyFill="1" applyBorder="1"/>
    <xf numFmtId="0" fontId="0" fillId="0" borderId="0" xfId="0"/>
    <xf numFmtId="43" fontId="0" fillId="0" borderId="0" xfId="1" applyFont="1" applyFill="1" applyBorder="1"/>
    <xf numFmtId="43" fontId="48" fillId="0" borderId="0" xfId="1" applyFont="1"/>
    <xf numFmtId="43" fontId="48" fillId="0" borderId="14" xfId="1" applyFont="1" applyBorder="1" applyAlignment="1">
      <alignment horizontal="center"/>
    </xf>
    <xf numFmtId="0" fontId="48" fillId="0" borderId="0" xfId="1" applyNumberFormat="1" applyFont="1"/>
    <xf numFmtId="0" fontId="0" fillId="0" borderId="1" xfId="0" applyBorder="1" applyAlignment="1" applyProtection="1">
      <alignment horizontal="center" vertical="center"/>
      <protection locked="0"/>
    </xf>
    <xf numFmtId="164" fontId="0" fillId="0" borderId="1" xfId="0" applyNumberFormat="1" applyBorder="1" applyAlignment="1" applyProtection="1">
      <alignment horizontal="center"/>
    </xf>
    <xf numFmtId="1" fontId="3" fillId="0" borderId="1" xfId="0" applyNumberFormat="1" applyFont="1" applyBorder="1" applyAlignment="1" applyProtection="1">
      <alignment horizontal="center" vertical="center"/>
    </xf>
    <xf numFmtId="164" fontId="3" fillId="0" borderId="1" xfId="0" applyNumberFormat="1" applyFont="1" applyBorder="1" applyAlignment="1" applyProtection="1">
      <alignment horizontal="center" vertical="center"/>
    </xf>
    <xf numFmtId="0" fontId="0" fillId="0" borderId="0" xfId="0"/>
    <xf numFmtId="0" fontId="49" fillId="5" borderId="0" xfId="0" applyFont="1" applyFill="1"/>
    <xf numFmtId="0" fontId="0" fillId="5" borderId="0" xfId="0" applyFill="1"/>
    <xf numFmtId="0" fontId="0" fillId="0" borderId="0" xfId="0"/>
    <xf numFmtId="0" fontId="13" fillId="0" borderId="0" xfId="0" applyFont="1" applyAlignment="1">
      <alignment horizontal="center" vertical="center" wrapText="1"/>
    </xf>
    <xf numFmtId="0" fontId="1" fillId="0" borderId="14" xfId="0" applyFont="1" applyBorder="1"/>
    <xf numFmtId="0" fontId="0" fillId="0" borderId="14" xfId="0" applyBorder="1"/>
    <xf numFmtId="0" fontId="0" fillId="5" borderId="0" xfId="0" applyFill="1"/>
    <xf numFmtId="0" fontId="0" fillId="0" borderId="0" xfId="0"/>
    <xf numFmtId="0" fontId="3" fillId="0" borderId="30" xfId="0" applyFont="1" applyBorder="1" applyAlignment="1" applyProtection="1">
      <alignment horizontal="left" vertical="center"/>
      <protection locked="0"/>
    </xf>
    <xf numFmtId="0" fontId="0" fillId="0" borderId="30" xfId="0" applyBorder="1"/>
    <xf numFmtId="0" fontId="3" fillId="0" borderId="36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37" xfId="0" applyBorder="1" applyAlignment="1">
      <alignment vertical="center" wrapText="1"/>
    </xf>
    <xf numFmtId="164" fontId="33" fillId="0" borderId="38" xfId="0" applyNumberFormat="1" applyFont="1" applyBorder="1" applyAlignment="1">
      <alignment vertical="center" wrapText="1"/>
    </xf>
    <xf numFmtId="0" fontId="0" fillId="0" borderId="39" xfId="0" applyBorder="1" applyAlignment="1">
      <alignment wrapText="1"/>
    </xf>
    <xf numFmtId="0" fontId="0" fillId="0" borderId="40" xfId="0" applyBorder="1" applyAlignment="1">
      <alignment wrapText="1"/>
    </xf>
    <xf numFmtId="164" fontId="33" fillId="0" borderId="33" xfId="0" applyNumberFormat="1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3" fillId="0" borderId="0" xfId="0" applyFont="1" applyAlignment="1" applyProtection="1">
      <alignment horizontal="left" vertical="center"/>
      <protection locked="0"/>
    </xf>
    <xf numFmtId="0" fontId="39" fillId="0" borderId="33" xfId="0" applyFont="1" applyBorder="1"/>
    <xf numFmtId="0" fontId="0" fillId="0" borderId="34" xfId="0" applyBorder="1"/>
    <xf numFmtId="0" fontId="0" fillId="0" borderId="35" xfId="0" applyBorder="1"/>
    <xf numFmtId="0" fontId="0" fillId="0" borderId="0" xfId="0" applyAlignment="1">
      <alignment wrapText="1"/>
    </xf>
    <xf numFmtId="0" fontId="0" fillId="0" borderId="37" xfId="0" applyBorder="1" applyAlignment="1">
      <alignment wrapText="1"/>
    </xf>
    <xf numFmtId="0" fontId="1" fillId="3" borderId="42" xfId="0" applyFont="1" applyFill="1" applyBorder="1" applyAlignment="1">
      <alignment horizontal="center" vertical="center"/>
    </xf>
    <xf numFmtId="0" fontId="1" fillId="3" borderId="43" xfId="0" applyFont="1" applyFill="1" applyBorder="1" applyAlignment="1">
      <alignment horizontal="center" vertical="center"/>
    </xf>
    <xf numFmtId="0" fontId="0" fillId="0" borderId="24" xfId="0" applyBorder="1" applyAlignment="1" applyProtection="1">
      <alignment horizontal="left" vertical="center" indent="1"/>
      <protection locked="0"/>
    </xf>
    <xf numFmtId="0" fontId="0" fillId="0" borderId="25" xfId="0" applyBorder="1" applyAlignment="1" applyProtection="1">
      <alignment horizontal="left" vertical="center" indent="1"/>
      <protection locked="0"/>
    </xf>
    <xf numFmtId="0" fontId="0" fillId="0" borderId="3" xfId="0" applyBorder="1" applyAlignment="1" applyProtection="1">
      <alignment horizontal="left" vertical="center" indent="1"/>
      <protection locked="0"/>
    </xf>
    <xf numFmtId="0" fontId="0" fillId="0" borderId="7" xfId="0" applyBorder="1" applyAlignment="1" applyProtection="1">
      <alignment horizontal="left" vertical="center" indent="1"/>
      <protection locked="0"/>
    </xf>
    <xf numFmtId="0" fontId="0" fillId="0" borderId="5" xfId="0" applyBorder="1" applyAlignment="1" applyProtection="1">
      <alignment horizontal="left" vertical="center" indent="1"/>
      <protection locked="0"/>
    </xf>
    <xf numFmtId="0" fontId="0" fillId="0" borderId="6" xfId="0" applyBorder="1" applyAlignment="1" applyProtection="1">
      <alignment horizontal="left" vertical="center" indent="1"/>
      <protection locked="0"/>
    </xf>
    <xf numFmtId="0" fontId="0" fillId="0" borderId="28" xfId="0" applyBorder="1" applyAlignment="1" applyProtection="1">
      <alignment horizontal="left" vertical="center" indent="1"/>
      <protection locked="0"/>
    </xf>
    <xf numFmtId="0" fontId="0" fillId="0" borderId="4" xfId="0" applyBorder="1" applyAlignment="1" applyProtection="1">
      <alignment horizontal="left" vertical="center" indent="1"/>
      <protection locked="0"/>
    </xf>
    <xf numFmtId="165" fontId="0" fillId="0" borderId="5" xfId="0" applyNumberFormat="1" applyBorder="1" applyAlignment="1" applyProtection="1">
      <alignment horizontal="left" vertical="center" indent="1"/>
      <protection locked="0"/>
    </xf>
    <xf numFmtId="165" fontId="0" fillId="0" borderId="6" xfId="0" applyNumberFormat="1" applyBorder="1" applyAlignment="1" applyProtection="1">
      <alignment horizontal="left" vertical="center" indent="1"/>
      <protection locked="0"/>
    </xf>
    <xf numFmtId="49" fontId="0" fillId="0" borderId="24" xfId="0" applyNumberFormat="1" applyBorder="1" applyAlignment="1" applyProtection="1">
      <alignment horizontal="left" vertical="center" indent="1"/>
      <protection locked="0"/>
    </xf>
    <xf numFmtId="49" fontId="0" fillId="0" borderId="25" xfId="0" applyNumberFormat="1" applyBorder="1" applyAlignment="1" applyProtection="1">
      <alignment horizontal="left" vertical="center" indent="1"/>
      <protection locked="0"/>
    </xf>
    <xf numFmtId="49" fontId="0" fillId="0" borderId="3" xfId="0" applyNumberFormat="1" applyBorder="1" applyAlignment="1" applyProtection="1">
      <alignment horizontal="left" vertical="center" indent="1"/>
      <protection locked="0"/>
    </xf>
    <xf numFmtId="49" fontId="0" fillId="0" borderId="7" xfId="0" applyNumberFormat="1" applyBorder="1" applyAlignment="1" applyProtection="1">
      <alignment horizontal="left" vertical="center" indent="1"/>
      <protection locked="0"/>
    </xf>
    <xf numFmtId="2" fontId="44" fillId="0" borderId="25" xfId="2" applyNumberFormat="1" applyFont="1" applyBorder="1" applyProtection="1">
      <protection locked="0"/>
    </xf>
    <xf numFmtId="2" fontId="0" fillId="0" borderId="25" xfId="0" applyNumberFormat="1" applyBorder="1" applyProtection="1">
      <protection locked="0"/>
    </xf>
    <xf numFmtId="0" fontId="0" fillId="0" borderId="17" xfId="0" applyBorder="1" applyAlignment="1" applyProtection="1">
      <alignment horizontal="left" vertical="center" indent="1"/>
      <protection locked="0"/>
    </xf>
    <xf numFmtId="49" fontId="0" fillId="0" borderId="5" xfId="0" applyNumberFormat="1" applyBorder="1" applyAlignment="1" applyProtection="1">
      <alignment horizontal="left" vertical="center" indent="1"/>
      <protection locked="0"/>
    </xf>
    <xf numFmtId="49" fontId="0" fillId="0" borderId="6" xfId="0" applyNumberFormat="1" applyBorder="1" applyAlignment="1" applyProtection="1">
      <alignment horizontal="left" vertical="center" indent="1"/>
      <protection locked="0"/>
    </xf>
    <xf numFmtId="0" fontId="0" fillId="0" borderId="16" xfId="0" applyBorder="1" applyAlignment="1" applyProtection="1">
      <alignment horizontal="left" vertical="center" indent="1"/>
      <protection locked="0"/>
    </xf>
    <xf numFmtId="0" fontId="45" fillId="0" borderId="0" xfId="0" applyFont="1" applyAlignment="1">
      <alignment horizontal="center"/>
    </xf>
    <xf numFmtId="0" fontId="1" fillId="2" borderId="13" xfId="0" applyFont="1" applyFill="1" applyBorder="1" applyAlignment="1">
      <alignment horizontal="right" vertical="center" indent="5"/>
    </xf>
    <xf numFmtId="0" fontId="1" fillId="2" borderId="4" xfId="0" applyFont="1" applyFill="1" applyBorder="1" applyAlignment="1">
      <alignment horizontal="right" vertical="center" indent="5"/>
    </xf>
    <xf numFmtId="0" fontId="1" fillId="2" borderId="22" xfId="0" applyFont="1" applyFill="1" applyBorder="1" applyAlignment="1">
      <alignment horizontal="right" vertical="center" indent="5"/>
    </xf>
    <xf numFmtId="0" fontId="1" fillId="2" borderId="23" xfId="0" applyFont="1" applyFill="1" applyBorder="1" applyAlignment="1">
      <alignment horizontal="right" vertical="center" indent="5"/>
    </xf>
    <xf numFmtId="0" fontId="51" fillId="0" borderId="0" xfId="0" applyFont="1" applyFill="1" applyAlignment="1"/>
    <xf numFmtId="0" fontId="50" fillId="11" borderId="0" xfId="0" applyFont="1" applyFill="1" applyAlignment="1">
      <alignment horizontal="right"/>
    </xf>
    <xf numFmtId="0" fontId="0" fillId="0" borderId="45" xfId="0" applyBorder="1" applyAlignment="1">
      <alignment vertical="center"/>
    </xf>
    <xf numFmtId="0" fontId="0" fillId="0" borderId="46" xfId="0" applyBorder="1" applyAlignment="1">
      <alignment vertical="center"/>
    </xf>
    <xf numFmtId="164" fontId="0" fillId="0" borderId="8" xfId="0" applyNumberFormat="1" applyBorder="1" applyAlignment="1">
      <alignment horizontal="center" vertical="center"/>
    </xf>
  </cellXfs>
  <cellStyles count="3">
    <cellStyle name="Comma" xfId="1" builtinId="3"/>
    <cellStyle name="Hyperlink" xfId="2" builtinId="8"/>
    <cellStyle name="Normal" xfId="0" builtinId="0"/>
  </cellStyles>
  <dxfs count="43">
    <dxf>
      <fill>
        <patternFill>
          <bgColor rgb="FFD1584B"/>
        </patternFill>
      </fill>
    </dxf>
    <dxf>
      <fill>
        <patternFill>
          <bgColor rgb="FFE15B51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scheme val="minor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scheme val="minor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D1584B"/>
      <color rgb="FFE15B51"/>
      <color rgb="FFDD7665"/>
      <color rgb="FFE492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65</xdr:row>
      <xdr:rowOff>600075</xdr:rowOff>
    </xdr:from>
    <xdr:to>
      <xdr:col>3</xdr:col>
      <xdr:colOff>95250</xdr:colOff>
      <xdr:row>68</xdr:row>
      <xdr:rowOff>66675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2975" y="7410450"/>
          <a:ext cx="895350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160564</xdr:colOff>
      <xdr:row>11</xdr:row>
      <xdr:rowOff>102053</xdr:rowOff>
    </xdr:from>
    <xdr:to>
      <xdr:col>14</xdr:col>
      <xdr:colOff>169067</xdr:colOff>
      <xdr:row>13</xdr:row>
      <xdr:rowOff>102005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0564" y="2143124"/>
          <a:ext cx="8206807" cy="380952"/>
        </a:xfrm>
        <a:prstGeom prst="rect">
          <a:avLst/>
        </a:prstGeom>
      </xdr:spPr>
    </xdr:pic>
    <xdr:clientData/>
  </xdr:twoCellAnchor>
  <xdr:twoCellAnchor editAs="oneCell">
    <xdr:from>
      <xdr:col>6</xdr:col>
      <xdr:colOff>66674</xdr:colOff>
      <xdr:row>65</xdr:row>
      <xdr:rowOff>590549</xdr:rowOff>
    </xdr:from>
    <xdr:to>
      <xdr:col>7</xdr:col>
      <xdr:colOff>438149</xdr:colOff>
      <xdr:row>68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38549" y="7400924"/>
          <a:ext cx="981075" cy="742951"/>
        </a:xfrm>
        <a:prstGeom prst="rect">
          <a:avLst/>
        </a:prstGeom>
      </xdr:spPr>
    </xdr:pic>
    <xdr:clientData/>
  </xdr:twoCellAnchor>
  <xdr:twoCellAnchor editAs="oneCell">
    <xdr:from>
      <xdr:col>10</xdr:col>
      <xdr:colOff>371470</xdr:colOff>
      <xdr:row>65</xdr:row>
      <xdr:rowOff>590549</xdr:rowOff>
    </xdr:from>
    <xdr:to>
      <xdr:col>12</xdr:col>
      <xdr:colOff>257862</xdr:colOff>
      <xdr:row>67</xdr:row>
      <xdr:rowOff>47625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81745" y="7400924"/>
          <a:ext cx="1105592" cy="571501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190505</xdr:colOff>
      <xdr:row>85</xdr:row>
      <xdr:rowOff>171449</xdr:rowOff>
    </xdr:from>
    <xdr:to>
      <xdr:col>7</xdr:col>
      <xdr:colOff>442177</xdr:colOff>
      <xdr:row>90</xdr:row>
      <xdr:rowOff>177164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4735"/>
        <a:stretch/>
      </xdr:blipFill>
      <xdr:spPr bwMode="auto">
        <a:xfrm>
          <a:off x="3762380" y="10810874"/>
          <a:ext cx="861272" cy="95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190502</xdr:colOff>
      <xdr:row>81</xdr:row>
      <xdr:rowOff>9524</xdr:rowOff>
    </xdr:from>
    <xdr:to>
      <xdr:col>7</xdr:col>
      <xdr:colOff>436114</xdr:colOff>
      <xdr:row>85</xdr:row>
      <xdr:rowOff>22859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5787"/>
        <a:stretch/>
      </xdr:blipFill>
      <xdr:spPr bwMode="auto">
        <a:xfrm>
          <a:off x="3762377" y="9886949"/>
          <a:ext cx="855212" cy="775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523880</xdr:colOff>
      <xdr:row>81</xdr:row>
      <xdr:rowOff>9525</xdr:rowOff>
    </xdr:from>
    <xdr:to>
      <xdr:col>12</xdr:col>
      <xdr:colOff>250201</xdr:colOff>
      <xdr:row>86</xdr:row>
      <xdr:rowOff>154305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4155" y="9886950"/>
          <a:ext cx="945521" cy="1097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99062</xdr:colOff>
      <xdr:row>80</xdr:row>
      <xdr:rowOff>247649</xdr:rowOff>
    </xdr:from>
    <xdr:to>
      <xdr:col>3</xdr:col>
      <xdr:colOff>305447</xdr:colOff>
      <xdr:row>85</xdr:row>
      <xdr:rowOff>26668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35258" y="11364685"/>
          <a:ext cx="818707" cy="806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83820</xdr:colOff>
      <xdr:row>83</xdr:row>
      <xdr:rowOff>7620</xdr:rowOff>
    </xdr:from>
    <xdr:to>
      <xdr:col>3</xdr:col>
      <xdr:colOff>430530</xdr:colOff>
      <xdr:row>87</xdr:row>
      <xdr:rowOff>3810</xdr:rowOff>
    </xdr:to>
    <xdr:sp macro="" textlink="">
      <xdr:nvSpPr>
        <xdr:cNvPr id="11" name="Chord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 rot="15264431">
          <a:off x="1623060" y="10492740"/>
          <a:ext cx="758190" cy="346710"/>
        </a:xfrm>
        <a:prstGeom prst="chord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243840</xdr:colOff>
      <xdr:row>81</xdr:row>
      <xdr:rowOff>26670</xdr:rowOff>
    </xdr:from>
    <xdr:to>
      <xdr:col>3</xdr:col>
      <xdr:colOff>529590</xdr:colOff>
      <xdr:row>84</xdr:row>
      <xdr:rowOff>175260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988820" y="9925050"/>
          <a:ext cx="285750" cy="720090"/>
        </a:xfrm>
        <a:custGeom>
          <a:avLst/>
          <a:gdLst>
            <a:gd name="connsiteX0" fmla="*/ 0 w 213360"/>
            <a:gd name="connsiteY0" fmla="*/ 0 h 712470"/>
            <a:gd name="connsiteX1" fmla="*/ 213360 w 213360"/>
            <a:gd name="connsiteY1" fmla="*/ 0 h 712470"/>
            <a:gd name="connsiteX2" fmla="*/ 213360 w 213360"/>
            <a:gd name="connsiteY2" fmla="*/ 712470 h 712470"/>
            <a:gd name="connsiteX3" fmla="*/ 0 w 213360"/>
            <a:gd name="connsiteY3" fmla="*/ 712470 h 712470"/>
            <a:gd name="connsiteX4" fmla="*/ 0 w 213360"/>
            <a:gd name="connsiteY4" fmla="*/ 0 h 712470"/>
            <a:gd name="connsiteX0" fmla="*/ 64770 w 278130"/>
            <a:gd name="connsiteY0" fmla="*/ 0 h 712470"/>
            <a:gd name="connsiteX1" fmla="*/ 278130 w 278130"/>
            <a:gd name="connsiteY1" fmla="*/ 0 h 712470"/>
            <a:gd name="connsiteX2" fmla="*/ 278130 w 278130"/>
            <a:gd name="connsiteY2" fmla="*/ 712470 h 712470"/>
            <a:gd name="connsiteX3" fmla="*/ 0 w 278130"/>
            <a:gd name="connsiteY3" fmla="*/ 697230 h 712470"/>
            <a:gd name="connsiteX4" fmla="*/ 64770 w 278130"/>
            <a:gd name="connsiteY4" fmla="*/ 0 h 712470"/>
            <a:gd name="connsiteX0" fmla="*/ 41910 w 278130"/>
            <a:gd name="connsiteY0" fmla="*/ 0 h 720090"/>
            <a:gd name="connsiteX1" fmla="*/ 278130 w 278130"/>
            <a:gd name="connsiteY1" fmla="*/ 7620 h 720090"/>
            <a:gd name="connsiteX2" fmla="*/ 278130 w 278130"/>
            <a:gd name="connsiteY2" fmla="*/ 720090 h 720090"/>
            <a:gd name="connsiteX3" fmla="*/ 0 w 278130"/>
            <a:gd name="connsiteY3" fmla="*/ 704850 h 720090"/>
            <a:gd name="connsiteX4" fmla="*/ 41910 w 278130"/>
            <a:gd name="connsiteY4" fmla="*/ 0 h 720090"/>
            <a:gd name="connsiteX0" fmla="*/ 49530 w 285750"/>
            <a:gd name="connsiteY0" fmla="*/ 0 h 720090"/>
            <a:gd name="connsiteX1" fmla="*/ 285750 w 285750"/>
            <a:gd name="connsiteY1" fmla="*/ 7620 h 720090"/>
            <a:gd name="connsiteX2" fmla="*/ 285750 w 285750"/>
            <a:gd name="connsiteY2" fmla="*/ 720090 h 720090"/>
            <a:gd name="connsiteX3" fmla="*/ 0 w 285750"/>
            <a:gd name="connsiteY3" fmla="*/ 701040 h 720090"/>
            <a:gd name="connsiteX4" fmla="*/ 49530 w 285750"/>
            <a:gd name="connsiteY4" fmla="*/ 0 h 7200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85750" h="720090">
              <a:moveTo>
                <a:pt x="49530" y="0"/>
              </a:moveTo>
              <a:lnTo>
                <a:pt x="285750" y="7620"/>
              </a:lnTo>
              <a:lnTo>
                <a:pt x="285750" y="720090"/>
              </a:lnTo>
              <a:lnTo>
                <a:pt x="0" y="701040"/>
              </a:lnTo>
              <a:lnTo>
                <a:pt x="49530" y="0"/>
              </a:lnTo>
              <a:close/>
            </a:path>
          </a:pathLst>
        </a:cu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161133</xdr:colOff>
      <xdr:row>84</xdr:row>
      <xdr:rowOff>126473</xdr:rowOff>
    </xdr:from>
    <xdr:to>
      <xdr:col>3</xdr:col>
      <xdr:colOff>265587</xdr:colOff>
      <xdr:row>86</xdr:row>
      <xdr:rowOff>14499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108507">
          <a:off x="1296513" y="10596353"/>
          <a:ext cx="714054" cy="269026"/>
        </a:xfrm>
        <a:custGeom>
          <a:avLst/>
          <a:gdLst>
            <a:gd name="connsiteX0" fmla="*/ 0 w 575310"/>
            <a:gd name="connsiteY0" fmla="*/ 205740 h 205740"/>
            <a:gd name="connsiteX1" fmla="*/ 287655 w 575310"/>
            <a:gd name="connsiteY1" fmla="*/ 0 h 205740"/>
            <a:gd name="connsiteX2" fmla="*/ 575310 w 575310"/>
            <a:gd name="connsiteY2" fmla="*/ 205740 h 205740"/>
            <a:gd name="connsiteX3" fmla="*/ 0 w 575310"/>
            <a:gd name="connsiteY3" fmla="*/ 205740 h 205740"/>
            <a:gd name="connsiteX0" fmla="*/ 0 w 714054"/>
            <a:gd name="connsiteY0" fmla="*/ 205740 h 269026"/>
            <a:gd name="connsiteX1" fmla="*/ 287655 w 714054"/>
            <a:gd name="connsiteY1" fmla="*/ 0 h 269026"/>
            <a:gd name="connsiteX2" fmla="*/ 714054 w 714054"/>
            <a:gd name="connsiteY2" fmla="*/ 269026 h 269026"/>
            <a:gd name="connsiteX3" fmla="*/ 0 w 714054"/>
            <a:gd name="connsiteY3" fmla="*/ 205740 h 269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14054" h="269026">
              <a:moveTo>
                <a:pt x="0" y="205740"/>
              </a:moveTo>
              <a:lnTo>
                <a:pt x="287655" y="0"/>
              </a:lnTo>
              <a:lnTo>
                <a:pt x="714054" y="269026"/>
              </a:lnTo>
              <a:lnTo>
                <a:pt x="0" y="205740"/>
              </a:lnTo>
              <a:close/>
            </a:path>
          </a:pathLst>
        </a:cu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30480</xdr:colOff>
      <xdr:row>80</xdr:row>
      <xdr:rowOff>236220</xdr:rowOff>
    </xdr:from>
    <xdr:to>
      <xdr:col>2</xdr:col>
      <xdr:colOff>133350</xdr:colOff>
      <xdr:row>86</xdr:row>
      <xdr:rowOff>19050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165860" y="9867900"/>
          <a:ext cx="102870" cy="1002030"/>
        </a:xfrm>
        <a:custGeom>
          <a:avLst/>
          <a:gdLst>
            <a:gd name="connsiteX0" fmla="*/ 0 w 83820"/>
            <a:gd name="connsiteY0" fmla="*/ 0 h 826770"/>
            <a:gd name="connsiteX1" fmla="*/ 83820 w 83820"/>
            <a:gd name="connsiteY1" fmla="*/ 0 h 826770"/>
            <a:gd name="connsiteX2" fmla="*/ 83820 w 83820"/>
            <a:gd name="connsiteY2" fmla="*/ 826770 h 826770"/>
            <a:gd name="connsiteX3" fmla="*/ 0 w 83820"/>
            <a:gd name="connsiteY3" fmla="*/ 826770 h 826770"/>
            <a:gd name="connsiteX4" fmla="*/ 0 w 83820"/>
            <a:gd name="connsiteY4" fmla="*/ 0 h 826770"/>
            <a:gd name="connsiteX0" fmla="*/ 0 w 121920"/>
            <a:gd name="connsiteY0" fmla="*/ 0 h 826770"/>
            <a:gd name="connsiteX1" fmla="*/ 83820 w 121920"/>
            <a:gd name="connsiteY1" fmla="*/ 0 h 826770"/>
            <a:gd name="connsiteX2" fmla="*/ 121920 w 121920"/>
            <a:gd name="connsiteY2" fmla="*/ 826770 h 826770"/>
            <a:gd name="connsiteX3" fmla="*/ 0 w 121920"/>
            <a:gd name="connsiteY3" fmla="*/ 826770 h 826770"/>
            <a:gd name="connsiteX4" fmla="*/ 0 w 121920"/>
            <a:gd name="connsiteY4" fmla="*/ 0 h 826770"/>
            <a:gd name="connsiteX0" fmla="*/ 0 w 102870"/>
            <a:gd name="connsiteY0" fmla="*/ 0 h 826770"/>
            <a:gd name="connsiteX1" fmla="*/ 83820 w 102870"/>
            <a:gd name="connsiteY1" fmla="*/ 0 h 826770"/>
            <a:gd name="connsiteX2" fmla="*/ 102870 w 102870"/>
            <a:gd name="connsiteY2" fmla="*/ 815340 h 826770"/>
            <a:gd name="connsiteX3" fmla="*/ 0 w 102870"/>
            <a:gd name="connsiteY3" fmla="*/ 826770 h 826770"/>
            <a:gd name="connsiteX4" fmla="*/ 0 w 102870"/>
            <a:gd name="connsiteY4" fmla="*/ 0 h 8267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2870" h="826770">
              <a:moveTo>
                <a:pt x="0" y="0"/>
              </a:moveTo>
              <a:lnTo>
                <a:pt x="83820" y="0"/>
              </a:lnTo>
              <a:lnTo>
                <a:pt x="102870" y="815340"/>
              </a:lnTo>
              <a:lnTo>
                <a:pt x="0" y="826770"/>
              </a:lnTo>
              <a:lnTo>
                <a:pt x="0" y="0"/>
              </a:lnTo>
              <a:close/>
            </a:path>
          </a:pathLst>
        </a:cu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80442</xdr:colOff>
      <xdr:row>84</xdr:row>
      <xdr:rowOff>83992</xdr:rowOff>
    </xdr:from>
    <xdr:to>
      <xdr:col>2</xdr:col>
      <xdr:colOff>173940</xdr:colOff>
      <xdr:row>85</xdr:row>
      <xdr:rowOff>42299</xdr:rowOff>
    </xdr:to>
    <xdr:sp macro="" textlink="">
      <xdr:nvSpPr>
        <xdr:cNvPr id="15" name="Isosceles Triangl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 rot="15081395">
          <a:off x="1188167" y="10581527"/>
          <a:ext cx="148807" cy="93498"/>
        </a:xfrm>
        <a:custGeom>
          <a:avLst/>
          <a:gdLst>
            <a:gd name="connsiteX0" fmla="*/ 0 w 99060"/>
            <a:gd name="connsiteY0" fmla="*/ 64770 h 64770"/>
            <a:gd name="connsiteX1" fmla="*/ 49530 w 99060"/>
            <a:gd name="connsiteY1" fmla="*/ 0 h 64770"/>
            <a:gd name="connsiteX2" fmla="*/ 99060 w 99060"/>
            <a:gd name="connsiteY2" fmla="*/ 64770 h 64770"/>
            <a:gd name="connsiteX3" fmla="*/ 0 w 99060"/>
            <a:gd name="connsiteY3" fmla="*/ 64770 h 64770"/>
            <a:gd name="connsiteX0" fmla="*/ 0 w 107542"/>
            <a:gd name="connsiteY0" fmla="*/ 77992 h 77992"/>
            <a:gd name="connsiteX1" fmla="*/ 58012 w 107542"/>
            <a:gd name="connsiteY1" fmla="*/ 0 h 77992"/>
            <a:gd name="connsiteX2" fmla="*/ 107542 w 107542"/>
            <a:gd name="connsiteY2" fmla="*/ 64770 h 77992"/>
            <a:gd name="connsiteX3" fmla="*/ 0 w 107542"/>
            <a:gd name="connsiteY3" fmla="*/ 77992 h 77992"/>
            <a:gd name="connsiteX0" fmla="*/ 0 w 117154"/>
            <a:gd name="connsiteY0" fmla="*/ 77992 h 77992"/>
            <a:gd name="connsiteX1" fmla="*/ 58012 w 117154"/>
            <a:gd name="connsiteY1" fmla="*/ 0 h 77992"/>
            <a:gd name="connsiteX2" fmla="*/ 117154 w 117154"/>
            <a:gd name="connsiteY2" fmla="*/ 72034 h 77992"/>
            <a:gd name="connsiteX3" fmla="*/ 0 w 117154"/>
            <a:gd name="connsiteY3" fmla="*/ 77992 h 77992"/>
            <a:gd name="connsiteX0" fmla="*/ 0 w 124462"/>
            <a:gd name="connsiteY0" fmla="*/ 77992 h 77992"/>
            <a:gd name="connsiteX1" fmla="*/ 58012 w 124462"/>
            <a:gd name="connsiteY1" fmla="*/ 0 h 77992"/>
            <a:gd name="connsiteX2" fmla="*/ 124462 w 124462"/>
            <a:gd name="connsiteY2" fmla="*/ 50374 h 77992"/>
            <a:gd name="connsiteX3" fmla="*/ 0 w 124462"/>
            <a:gd name="connsiteY3" fmla="*/ 77992 h 779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24462" h="77992">
              <a:moveTo>
                <a:pt x="0" y="77992"/>
              </a:moveTo>
              <a:lnTo>
                <a:pt x="58012" y="0"/>
              </a:lnTo>
              <a:lnTo>
                <a:pt x="124462" y="50374"/>
              </a:lnTo>
              <a:lnTo>
                <a:pt x="0" y="77992"/>
              </a:lnTo>
              <a:close/>
            </a:path>
          </a:pathLst>
        </a:cu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1352</xdr:colOff>
      <xdr:row>80</xdr:row>
      <xdr:rowOff>185048</xdr:rowOff>
    </xdr:from>
    <xdr:to>
      <xdr:col>3</xdr:col>
      <xdr:colOff>342860</xdr:colOff>
      <xdr:row>81</xdr:row>
      <xdr:rowOff>135479</xdr:rowOff>
    </xdr:to>
    <xdr:sp macro="" textlink="">
      <xdr:nvSpPr>
        <xdr:cNvPr id="16" name="Chord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 rot="9988134">
          <a:off x="1746332" y="9816728"/>
          <a:ext cx="341508" cy="217131"/>
        </a:xfrm>
        <a:custGeom>
          <a:avLst/>
          <a:gdLst>
            <a:gd name="connsiteX0" fmla="*/ 321476 w 472440"/>
            <a:gd name="connsiteY0" fmla="*/ 237692 h 245982"/>
            <a:gd name="connsiteX1" fmla="*/ 153754 w 472440"/>
            <a:gd name="connsiteY1" fmla="*/ 238244 h 245982"/>
            <a:gd name="connsiteX2" fmla="*/ 35129 w 472440"/>
            <a:gd name="connsiteY2" fmla="*/ 58458 h 245982"/>
            <a:gd name="connsiteX3" fmla="*/ 236220 w 472440"/>
            <a:gd name="connsiteY3" fmla="*/ 0 h 245982"/>
            <a:gd name="connsiteX4" fmla="*/ 321476 w 472440"/>
            <a:gd name="connsiteY4" fmla="*/ 237692 h 245982"/>
            <a:gd name="connsiteX0" fmla="*/ 352879 w 352879"/>
            <a:gd name="connsiteY0" fmla="*/ 252093 h 261431"/>
            <a:gd name="connsiteX1" fmla="*/ 141598 w 352879"/>
            <a:gd name="connsiteY1" fmla="*/ 238244 h 261431"/>
            <a:gd name="connsiteX2" fmla="*/ 22973 w 352879"/>
            <a:gd name="connsiteY2" fmla="*/ 58458 h 261431"/>
            <a:gd name="connsiteX3" fmla="*/ 224064 w 352879"/>
            <a:gd name="connsiteY3" fmla="*/ 0 h 261431"/>
            <a:gd name="connsiteX4" fmla="*/ 352879 w 352879"/>
            <a:gd name="connsiteY4" fmla="*/ 252093 h 261431"/>
            <a:gd name="connsiteX0" fmla="*/ 352879 w 352879"/>
            <a:gd name="connsiteY0" fmla="*/ 252093 h 261431"/>
            <a:gd name="connsiteX1" fmla="*/ 141598 w 352879"/>
            <a:gd name="connsiteY1" fmla="*/ 238244 h 261431"/>
            <a:gd name="connsiteX2" fmla="*/ 22973 w 352879"/>
            <a:gd name="connsiteY2" fmla="*/ 58458 h 261431"/>
            <a:gd name="connsiteX3" fmla="*/ 224064 w 352879"/>
            <a:gd name="connsiteY3" fmla="*/ 0 h 261431"/>
            <a:gd name="connsiteX4" fmla="*/ 352879 w 352879"/>
            <a:gd name="connsiteY4" fmla="*/ 252093 h 261431"/>
            <a:gd name="connsiteX0" fmla="*/ 344915 w 344915"/>
            <a:gd name="connsiteY0" fmla="*/ 252093 h 255323"/>
            <a:gd name="connsiteX1" fmla="*/ 241533 w 344915"/>
            <a:gd name="connsiteY1" fmla="*/ 213266 h 255323"/>
            <a:gd name="connsiteX2" fmla="*/ 15009 w 344915"/>
            <a:gd name="connsiteY2" fmla="*/ 58458 h 255323"/>
            <a:gd name="connsiteX3" fmla="*/ 216100 w 344915"/>
            <a:gd name="connsiteY3" fmla="*/ 0 h 255323"/>
            <a:gd name="connsiteX4" fmla="*/ 344915 w 344915"/>
            <a:gd name="connsiteY4" fmla="*/ 252093 h 255323"/>
            <a:gd name="connsiteX0" fmla="*/ 211079 w 211079"/>
            <a:gd name="connsiteY0" fmla="*/ 252093 h 254985"/>
            <a:gd name="connsiteX1" fmla="*/ 107697 w 211079"/>
            <a:gd name="connsiteY1" fmla="*/ 213266 h 254985"/>
            <a:gd name="connsiteX2" fmla="*/ 24608 w 211079"/>
            <a:gd name="connsiteY2" fmla="*/ 81220 h 254985"/>
            <a:gd name="connsiteX3" fmla="*/ 82264 w 211079"/>
            <a:gd name="connsiteY3" fmla="*/ 0 h 254985"/>
            <a:gd name="connsiteX4" fmla="*/ 211079 w 211079"/>
            <a:gd name="connsiteY4" fmla="*/ 252093 h 254985"/>
            <a:gd name="connsiteX0" fmla="*/ 297350 w 297350"/>
            <a:gd name="connsiteY0" fmla="*/ 186001 h 188893"/>
            <a:gd name="connsiteX1" fmla="*/ 193968 w 297350"/>
            <a:gd name="connsiteY1" fmla="*/ 147174 h 188893"/>
            <a:gd name="connsiteX2" fmla="*/ 110879 w 297350"/>
            <a:gd name="connsiteY2" fmla="*/ 15128 h 188893"/>
            <a:gd name="connsiteX3" fmla="*/ 18661 w 297350"/>
            <a:gd name="connsiteY3" fmla="*/ 19323 h 188893"/>
            <a:gd name="connsiteX4" fmla="*/ 297350 w 297350"/>
            <a:gd name="connsiteY4" fmla="*/ 186001 h 188893"/>
            <a:gd name="connsiteX0" fmla="*/ 320842 w 320842"/>
            <a:gd name="connsiteY0" fmla="*/ 183799 h 186652"/>
            <a:gd name="connsiteX1" fmla="*/ 217460 w 320842"/>
            <a:gd name="connsiteY1" fmla="*/ 144972 h 186652"/>
            <a:gd name="connsiteX2" fmla="*/ 16113 w 320842"/>
            <a:gd name="connsiteY2" fmla="*/ 15817 h 186652"/>
            <a:gd name="connsiteX3" fmla="*/ 42153 w 320842"/>
            <a:gd name="connsiteY3" fmla="*/ 17121 h 186652"/>
            <a:gd name="connsiteX4" fmla="*/ 320842 w 320842"/>
            <a:gd name="connsiteY4" fmla="*/ 183799 h 186652"/>
            <a:gd name="connsiteX0" fmla="*/ 321762 w 321762"/>
            <a:gd name="connsiteY0" fmla="*/ 183799 h 188920"/>
            <a:gd name="connsiteX1" fmla="*/ 202810 w 321762"/>
            <a:gd name="connsiteY1" fmla="*/ 160819 h 188920"/>
            <a:gd name="connsiteX2" fmla="*/ 17033 w 321762"/>
            <a:gd name="connsiteY2" fmla="*/ 15817 h 188920"/>
            <a:gd name="connsiteX3" fmla="*/ 43073 w 321762"/>
            <a:gd name="connsiteY3" fmla="*/ 17121 h 188920"/>
            <a:gd name="connsiteX4" fmla="*/ 321762 w 321762"/>
            <a:gd name="connsiteY4" fmla="*/ 183799 h 188920"/>
            <a:gd name="connsiteX0" fmla="*/ 332459 w 332459"/>
            <a:gd name="connsiteY0" fmla="*/ 183799 h 186461"/>
            <a:gd name="connsiteX1" fmla="*/ 213507 w 332459"/>
            <a:gd name="connsiteY1" fmla="*/ 160819 h 186461"/>
            <a:gd name="connsiteX2" fmla="*/ 27730 w 332459"/>
            <a:gd name="connsiteY2" fmla="*/ 15817 h 186461"/>
            <a:gd name="connsiteX3" fmla="*/ 53770 w 332459"/>
            <a:gd name="connsiteY3" fmla="*/ 17121 h 186461"/>
            <a:gd name="connsiteX4" fmla="*/ 332459 w 332459"/>
            <a:gd name="connsiteY4" fmla="*/ 183799 h 186461"/>
            <a:gd name="connsiteX0" fmla="*/ 331485 w 331485"/>
            <a:gd name="connsiteY0" fmla="*/ 183799 h 187801"/>
            <a:gd name="connsiteX1" fmla="*/ 212533 w 331485"/>
            <a:gd name="connsiteY1" fmla="*/ 160819 h 187801"/>
            <a:gd name="connsiteX2" fmla="*/ 26756 w 331485"/>
            <a:gd name="connsiteY2" fmla="*/ 15817 h 187801"/>
            <a:gd name="connsiteX3" fmla="*/ 52796 w 331485"/>
            <a:gd name="connsiteY3" fmla="*/ 17121 h 187801"/>
            <a:gd name="connsiteX4" fmla="*/ 331485 w 331485"/>
            <a:gd name="connsiteY4" fmla="*/ 183799 h 187801"/>
            <a:gd name="connsiteX0" fmla="*/ 341508 w 341508"/>
            <a:gd name="connsiteY0" fmla="*/ 200261 h 203288"/>
            <a:gd name="connsiteX1" fmla="*/ 203005 w 341508"/>
            <a:gd name="connsiteY1" fmla="*/ 160819 h 203288"/>
            <a:gd name="connsiteX2" fmla="*/ 17228 w 341508"/>
            <a:gd name="connsiteY2" fmla="*/ 15817 h 203288"/>
            <a:gd name="connsiteX3" fmla="*/ 43268 w 341508"/>
            <a:gd name="connsiteY3" fmla="*/ 17121 h 203288"/>
            <a:gd name="connsiteX4" fmla="*/ 341508 w 341508"/>
            <a:gd name="connsiteY4" fmla="*/ 200261 h 203288"/>
            <a:gd name="connsiteX0" fmla="*/ 341508 w 341508"/>
            <a:gd name="connsiteY0" fmla="*/ 200261 h 203288"/>
            <a:gd name="connsiteX1" fmla="*/ 203005 w 341508"/>
            <a:gd name="connsiteY1" fmla="*/ 160819 h 203288"/>
            <a:gd name="connsiteX2" fmla="*/ 17228 w 341508"/>
            <a:gd name="connsiteY2" fmla="*/ 15817 h 203288"/>
            <a:gd name="connsiteX3" fmla="*/ 43268 w 341508"/>
            <a:gd name="connsiteY3" fmla="*/ 17121 h 203288"/>
            <a:gd name="connsiteX4" fmla="*/ 341508 w 341508"/>
            <a:gd name="connsiteY4" fmla="*/ 200261 h 203288"/>
            <a:gd name="connsiteX0" fmla="*/ 341508 w 341508"/>
            <a:gd name="connsiteY0" fmla="*/ 202385 h 205412"/>
            <a:gd name="connsiteX1" fmla="*/ 203005 w 341508"/>
            <a:gd name="connsiteY1" fmla="*/ 162943 h 205412"/>
            <a:gd name="connsiteX2" fmla="*/ 17228 w 341508"/>
            <a:gd name="connsiteY2" fmla="*/ 17941 h 205412"/>
            <a:gd name="connsiteX3" fmla="*/ 60759 w 341508"/>
            <a:gd name="connsiteY3" fmla="*/ 11698 h 205412"/>
            <a:gd name="connsiteX4" fmla="*/ 341508 w 341508"/>
            <a:gd name="connsiteY4" fmla="*/ 202385 h 205412"/>
            <a:gd name="connsiteX0" fmla="*/ 341508 w 341508"/>
            <a:gd name="connsiteY0" fmla="*/ 202385 h 205412"/>
            <a:gd name="connsiteX1" fmla="*/ 203005 w 341508"/>
            <a:gd name="connsiteY1" fmla="*/ 162943 h 205412"/>
            <a:gd name="connsiteX2" fmla="*/ 17228 w 341508"/>
            <a:gd name="connsiteY2" fmla="*/ 17941 h 205412"/>
            <a:gd name="connsiteX3" fmla="*/ 60759 w 341508"/>
            <a:gd name="connsiteY3" fmla="*/ 11698 h 205412"/>
            <a:gd name="connsiteX4" fmla="*/ 341508 w 341508"/>
            <a:gd name="connsiteY4" fmla="*/ 202385 h 205412"/>
            <a:gd name="connsiteX0" fmla="*/ 341508 w 341508"/>
            <a:gd name="connsiteY0" fmla="*/ 202385 h 205412"/>
            <a:gd name="connsiteX1" fmla="*/ 203005 w 341508"/>
            <a:gd name="connsiteY1" fmla="*/ 162943 h 205412"/>
            <a:gd name="connsiteX2" fmla="*/ 17228 w 341508"/>
            <a:gd name="connsiteY2" fmla="*/ 17941 h 205412"/>
            <a:gd name="connsiteX3" fmla="*/ 60759 w 341508"/>
            <a:gd name="connsiteY3" fmla="*/ 11698 h 205412"/>
            <a:gd name="connsiteX4" fmla="*/ 341508 w 341508"/>
            <a:gd name="connsiteY4" fmla="*/ 202385 h 2054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41508" h="205412">
              <a:moveTo>
                <a:pt x="341508" y="202385"/>
              </a:moveTo>
              <a:cubicBezTo>
                <a:pt x="287612" y="213245"/>
                <a:pt x="257052" y="193684"/>
                <a:pt x="203005" y="162943"/>
              </a:cubicBezTo>
              <a:cubicBezTo>
                <a:pt x="148958" y="132202"/>
                <a:pt x="-60903" y="83941"/>
                <a:pt x="17228" y="17941"/>
              </a:cubicBezTo>
              <a:cubicBezTo>
                <a:pt x="60238" y="-18391"/>
                <a:pt x="-21211" y="11698"/>
                <a:pt x="60759" y="11698"/>
              </a:cubicBezTo>
              <a:cubicBezTo>
                <a:pt x="87396" y="98337"/>
                <a:pt x="250531" y="155125"/>
                <a:pt x="341508" y="202385"/>
              </a:cubicBezTo>
              <a:close/>
            </a:path>
          </a:pathLst>
        </a:cu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64770</xdr:colOff>
      <xdr:row>80</xdr:row>
      <xdr:rowOff>224790</xdr:rowOff>
    </xdr:from>
    <xdr:to>
      <xdr:col>4</xdr:col>
      <xdr:colOff>232410</xdr:colOff>
      <xdr:row>82</xdr:row>
      <xdr:rowOff>60960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1809750" y="9856470"/>
          <a:ext cx="777240" cy="293370"/>
        </a:xfrm>
        <a:custGeom>
          <a:avLst/>
          <a:gdLst>
            <a:gd name="connsiteX0" fmla="*/ 0 w 281940"/>
            <a:gd name="connsiteY0" fmla="*/ 198120 h 198120"/>
            <a:gd name="connsiteX1" fmla="*/ 140970 w 281940"/>
            <a:gd name="connsiteY1" fmla="*/ 0 h 198120"/>
            <a:gd name="connsiteX2" fmla="*/ 281940 w 281940"/>
            <a:gd name="connsiteY2" fmla="*/ 198120 h 198120"/>
            <a:gd name="connsiteX3" fmla="*/ 0 w 281940"/>
            <a:gd name="connsiteY3" fmla="*/ 198120 h 198120"/>
            <a:gd name="connsiteX0" fmla="*/ 0 w 777240"/>
            <a:gd name="connsiteY0" fmla="*/ 0 h 293370"/>
            <a:gd name="connsiteX1" fmla="*/ 636270 w 777240"/>
            <a:gd name="connsiteY1" fmla="*/ 95250 h 293370"/>
            <a:gd name="connsiteX2" fmla="*/ 777240 w 777240"/>
            <a:gd name="connsiteY2" fmla="*/ 293370 h 293370"/>
            <a:gd name="connsiteX3" fmla="*/ 0 w 777240"/>
            <a:gd name="connsiteY3" fmla="*/ 0 h 293370"/>
            <a:gd name="connsiteX0" fmla="*/ 0 w 777240"/>
            <a:gd name="connsiteY0" fmla="*/ 0 h 293370"/>
            <a:gd name="connsiteX1" fmla="*/ 636270 w 777240"/>
            <a:gd name="connsiteY1" fmla="*/ 95250 h 293370"/>
            <a:gd name="connsiteX2" fmla="*/ 777240 w 777240"/>
            <a:gd name="connsiteY2" fmla="*/ 293370 h 293370"/>
            <a:gd name="connsiteX3" fmla="*/ 0 w 777240"/>
            <a:gd name="connsiteY3" fmla="*/ 0 h 293370"/>
            <a:gd name="connsiteX0" fmla="*/ 0 w 777240"/>
            <a:gd name="connsiteY0" fmla="*/ 0 h 293370"/>
            <a:gd name="connsiteX1" fmla="*/ 655320 w 777240"/>
            <a:gd name="connsiteY1" fmla="*/ 49530 h 293370"/>
            <a:gd name="connsiteX2" fmla="*/ 777240 w 777240"/>
            <a:gd name="connsiteY2" fmla="*/ 293370 h 293370"/>
            <a:gd name="connsiteX3" fmla="*/ 0 w 777240"/>
            <a:gd name="connsiteY3" fmla="*/ 0 h 2933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77240" h="293370">
              <a:moveTo>
                <a:pt x="0" y="0"/>
              </a:moveTo>
              <a:cubicBezTo>
                <a:pt x="231140" y="5080"/>
                <a:pt x="443230" y="17780"/>
                <a:pt x="655320" y="49530"/>
              </a:cubicBezTo>
              <a:lnTo>
                <a:pt x="777240" y="293370"/>
              </a:lnTo>
              <a:lnTo>
                <a:pt x="0" y="0"/>
              </a:lnTo>
              <a:close/>
            </a:path>
          </a:pathLst>
        </a:cu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26670</xdr:colOff>
      <xdr:row>80</xdr:row>
      <xdr:rowOff>228600</xdr:rowOff>
    </xdr:from>
    <xdr:to>
      <xdr:col>2</xdr:col>
      <xdr:colOff>516255</xdr:colOff>
      <xdr:row>81</xdr:row>
      <xdr:rowOff>60960</xdr:rowOff>
    </xdr:to>
    <xdr:sp macro="" textlink="">
      <xdr:nvSpPr>
        <xdr:cNvPr id="18" name="Isosceles Triangl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1162050" y="9860280"/>
          <a:ext cx="489585" cy="99060"/>
        </a:xfrm>
        <a:custGeom>
          <a:avLst/>
          <a:gdLst>
            <a:gd name="connsiteX0" fmla="*/ 0 w 209550"/>
            <a:gd name="connsiteY0" fmla="*/ 335280 h 335280"/>
            <a:gd name="connsiteX1" fmla="*/ 104775 w 209550"/>
            <a:gd name="connsiteY1" fmla="*/ 0 h 335280"/>
            <a:gd name="connsiteX2" fmla="*/ 209550 w 209550"/>
            <a:gd name="connsiteY2" fmla="*/ 335280 h 335280"/>
            <a:gd name="connsiteX3" fmla="*/ 0 w 209550"/>
            <a:gd name="connsiteY3" fmla="*/ 335280 h 335280"/>
            <a:gd name="connsiteX0" fmla="*/ 0 w 577215"/>
            <a:gd name="connsiteY0" fmla="*/ 95250 h 95250"/>
            <a:gd name="connsiteX1" fmla="*/ 577215 w 577215"/>
            <a:gd name="connsiteY1" fmla="*/ 0 h 95250"/>
            <a:gd name="connsiteX2" fmla="*/ 209550 w 577215"/>
            <a:gd name="connsiteY2" fmla="*/ 95250 h 95250"/>
            <a:gd name="connsiteX3" fmla="*/ 0 w 577215"/>
            <a:gd name="connsiteY3" fmla="*/ 95250 h 95250"/>
            <a:gd name="connsiteX0" fmla="*/ 0 w 577215"/>
            <a:gd name="connsiteY0" fmla="*/ 95250 h 95250"/>
            <a:gd name="connsiteX1" fmla="*/ 577215 w 577215"/>
            <a:gd name="connsiteY1" fmla="*/ 0 h 95250"/>
            <a:gd name="connsiteX2" fmla="*/ 209550 w 577215"/>
            <a:gd name="connsiteY2" fmla="*/ 95250 h 95250"/>
            <a:gd name="connsiteX3" fmla="*/ 0 w 577215"/>
            <a:gd name="connsiteY3" fmla="*/ 95250 h 95250"/>
            <a:gd name="connsiteX0" fmla="*/ 0 w 489585"/>
            <a:gd name="connsiteY0" fmla="*/ 22860 h 95250"/>
            <a:gd name="connsiteX1" fmla="*/ 489585 w 489585"/>
            <a:gd name="connsiteY1" fmla="*/ 0 h 95250"/>
            <a:gd name="connsiteX2" fmla="*/ 121920 w 489585"/>
            <a:gd name="connsiteY2" fmla="*/ 95250 h 95250"/>
            <a:gd name="connsiteX3" fmla="*/ 0 w 489585"/>
            <a:gd name="connsiteY3" fmla="*/ 22860 h 95250"/>
            <a:gd name="connsiteX0" fmla="*/ 0 w 489585"/>
            <a:gd name="connsiteY0" fmla="*/ 22860 h 87630"/>
            <a:gd name="connsiteX1" fmla="*/ 489585 w 489585"/>
            <a:gd name="connsiteY1" fmla="*/ 0 h 87630"/>
            <a:gd name="connsiteX2" fmla="*/ 83820 w 489585"/>
            <a:gd name="connsiteY2" fmla="*/ 87630 h 87630"/>
            <a:gd name="connsiteX3" fmla="*/ 0 w 489585"/>
            <a:gd name="connsiteY3" fmla="*/ 22860 h 87630"/>
            <a:gd name="connsiteX0" fmla="*/ 0 w 489585"/>
            <a:gd name="connsiteY0" fmla="*/ 22860 h 99060"/>
            <a:gd name="connsiteX1" fmla="*/ 489585 w 489585"/>
            <a:gd name="connsiteY1" fmla="*/ 0 h 99060"/>
            <a:gd name="connsiteX2" fmla="*/ 110490 w 489585"/>
            <a:gd name="connsiteY2" fmla="*/ 99060 h 99060"/>
            <a:gd name="connsiteX3" fmla="*/ 0 w 489585"/>
            <a:gd name="connsiteY3" fmla="*/ 22860 h 99060"/>
            <a:gd name="connsiteX0" fmla="*/ 0 w 489585"/>
            <a:gd name="connsiteY0" fmla="*/ 22860 h 99060"/>
            <a:gd name="connsiteX1" fmla="*/ 489585 w 489585"/>
            <a:gd name="connsiteY1" fmla="*/ 0 h 99060"/>
            <a:gd name="connsiteX2" fmla="*/ 110490 w 489585"/>
            <a:gd name="connsiteY2" fmla="*/ 99060 h 99060"/>
            <a:gd name="connsiteX3" fmla="*/ 0 w 489585"/>
            <a:gd name="connsiteY3" fmla="*/ 22860 h 990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89585" h="99060">
              <a:moveTo>
                <a:pt x="0" y="22860"/>
              </a:moveTo>
              <a:cubicBezTo>
                <a:pt x="192405" y="-8890"/>
                <a:pt x="270510" y="5080"/>
                <a:pt x="489585" y="0"/>
              </a:cubicBezTo>
              <a:cubicBezTo>
                <a:pt x="363220" y="33020"/>
                <a:pt x="217805" y="20320"/>
                <a:pt x="110490" y="99060"/>
              </a:cubicBezTo>
              <a:lnTo>
                <a:pt x="0" y="22860"/>
              </a:lnTo>
              <a:close/>
            </a:path>
          </a:pathLst>
        </a:cu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231321</xdr:colOff>
      <xdr:row>86</xdr:row>
      <xdr:rowOff>81643</xdr:rowOff>
    </xdr:from>
    <xdr:to>
      <xdr:col>2</xdr:col>
      <xdr:colOff>537482</xdr:colOff>
      <xdr:row>91</xdr:row>
      <xdr:rowOff>27214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5171" t="10577" r="24865" b="15947"/>
        <a:stretch/>
      </xdr:blipFill>
      <xdr:spPr>
        <a:xfrm>
          <a:off x="755196" y="12579804"/>
          <a:ext cx="918482" cy="898071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84</xdr:row>
      <xdr:rowOff>142876</xdr:rowOff>
    </xdr:from>
    <xdr:to>
      <xdr:col>3</xdr:col>
      <xdr:colOff>170089</xdr:colOff>
      <xdr:row>86</xdr:row>
      <xdr:rowOff>6804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768804" y="12260037"/>
          <a:ext cx="1149803" cy="2449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1"/>
            <a:t>Velvet Bag*</a:t>
          </a:r>
        </a:p>
      </xdr:txBody>
    </xdr:sp>
    <xdr:clientData/>
  </xdr:twoCellAnchor>
  <xdr:twoCellAnchor editAs="oneCell">
    <xdr:from>
      <xdr:col>0</xdr:col>
      <xdr:colOff>0</xdr:colOff>
      <xdr:row>24</xdr:row>
      <xdr:rowOff>114300</xdr:rowOff>
    </xdr:from>
    <xdr:to>
      <xdr:col>8</xdr:col>
      <xdr:colOff>157106</xdr:colOff>
      <xdr:row>40</xdr:row>
      <xdr:rowOff>15240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71060"/>
          <a:ext cx="5072006" cy="282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1</xdr:row>
      <xdr:rowOff>28575</xdr:rowOff>
    </xdr:from>
    <xdr:to>
      <xdr:col>5</xdr:col>
      <xdr:colOff>37172</xdr:colOff>
      <xdr:row>5</xdr:row>
      <xdr:rowOff>123825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114300"/>
          <a:ext cx="2675597" cy="904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103188</xdr:rowOff>
    </xdr:from>
    <xdr:to>
      <xdr:col>6</xdr:col>
      <xdr:colOff>190500</xdr:colOff>
      <xdr:row>5</xdr:row>
      <xdr:rowOff>60709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063" y="103188"/>
          <a:ext cx="2690812" cy="9100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1915584</xdr:colOff>
      <xdr:row>29</xdr:row>
      <xdr:rowOff>169333</xdr:rowOff>
    </xdr:from>
    <xdr:to>
      <xdr:col>6</xdr:col>
      <xdr:colOff>402167</xdr:colOff>
      <xdr:row>31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952751" y="6381750"/>
          <a:ext cx="8117416" cy="46566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2</xdr:col>
      <xdr:colOff>2159000</xdr:colOff>
      <xdr:row>30</xdr:row>
      <xdr:rowOff>179917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3196167" y="6720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3</xdr:col>
      <xdr:colOff>578907</xdr:colOff>
      <xdr:row>29</xdr:row>
      <xdr:rowOff>212724</xdr:rowOff>
    </xdr:from>
    <xdr:to>
      <xdr:col>7</xdr:col>
      <xdr:colOff>647700</xdr:colOff>
      <xdr:row>31</xdr:row>
      <xdr:rowOff>66675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846107" y="5222874"/>
          <a:ext cx="7745943" cy="3778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 i="1" u="sng">
              <a:solidFill>
                <a:srgbClr val="FF0000"/>
              </a:solidFill>
            </a:rPr>
            <a:t>Very Important!!! Please Read Instruction Sheet Before Entering Your Order Below</a:t>
          </a:r>
        </a:p>
      </xdr:txBody>
    </xdr:sp>
    <xdr:clientData/>
  </xdr:twoCellAnchor>
  <xdr:twoCellAnchor>
    <xdr:from>
      <xdr:col>2</xdr:col>
      <xdr:colOff>264584</xdr:colOff>
      <xdr:row>30</xdr:row>
      <xdr:rowOff>1</xdr:rowOff>
    </xdr:from>
    <xdr:to>
      <xdr:col>2</xdr:col>
      <xdr:colOff>1133476</xdr:colOff>
      <xdr:row>30</xdr:row>
      <xdr:rowOff>190501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2226734" y="5267326"/>
          <a:ext cx="868892" cy="1905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0</xdr:row>
          <xdr:rowOff>123825</xdr:rowOff>
        </xdr:from>
        <xdr:to>
          <xdr:col>2</xdr:col>
          <xdr:colOff>38100</xdr:colOff>
          <xdr:row>2</xdr:row>
          <xdr:rowOff>66675</xdr:rowOff>
        </xdr:to>
        <xdr:sp macro="" textlink="">
          <xdr:nvSpPr>
            <xdr:cNvPr id="3075" name="TempCombo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389404</xdr:colOff>
      <xdr:row>0</xdr:row>
      <xdr:rowOff>64994</xdr:rowOff>
    </xdr:from>
    <xdr:to>
      <xdr:col>2</xdr:col>
      <xdr:colOff>956028</xdr:colOff>
      <xdr:row>4</xdr:row>
      <xdr:rowOff>161543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429" y="64994"/>
          <a:ext cx="2096621" cy="7061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247650</xdr:colOff>
          <xdr:row>0</xdr:row>
          <xdr:rowOff>47625</xdr:rowOff>
        </xdr:from>
        <xdr:to>
          <xdr:col>6</xdr:col>
          <xdr:colOff>466725</xdr:colOff>
          <xdr:row>1</xdr:row>
          <xdr:rowOff>0</xdr:rowOff>
        </xdr:to>
        <xdr:sp macro="" textlink="">
          <xdr:nvSpPr>
            <xdr:cNvPr id="4097" name="Button 1" descr="Hide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Show Ordered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247650</xdr:colOff>
          <xdr:row>1</xdr:row>
          <xdr:rowOff>19050</xdr:rowOff>
        </xdr:from>
        <xdr:to>
          <xdr:col>6</xdr:col>
          <xdr:colOff>466725</xdr:colOff>
          <xdr:row>2</xdr:row>
          <xdr:rowOff>19050</xdr:rowOff>
        </xdr:to>
        <xdr:sp macro="" textlink="">
          <xdr:nvSpPr>
            <xdr:cNvPr id="4098" name="Butto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4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Show All Items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238125</xdr:colOff>
          <xdr:row>2</xdr:row>
          <xdr:rowOff>38100</xdr:rowOff>
        </xdr:from>
        <xdr:to>
          <xdr:col>6</xdr:col>
          <xdr:colOff>457200</xdr:colOff>
          <xdr:row>3</xdr:row>
          <xdr:rowOff>47625</xdr:rowOff>
        </xdr:to>
        <xdr:sp macro="" textlink="">
          <xdr:nvSpPr>
            <xdr:cNvPr id="4099" name="Butto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4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Refresh</a:t>
              </a:r>
            </a:p>
          </xdr:txBody>
        </xdr:sp>
        <xdr:clientData fPrint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25" displayName="Table25" ref="D6:D17" totalsRowShown="0" headerRowDxfId="42" dataDxfId="41">
  <autoFilter ref="D6:D17" xr:uid="{00000000-0009-0000-0100-000004000000}"/>
  <tableColumns count="1">
    <tableColumn id="1" xr3:uid="{00000000-0010-0000-0000-000001000000}" name="Customization" dataDxfId="40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9000000}" name="Table18" displayName="Table18" ref="D25:D30" totalsRowShown="0" dataDxfId="15">
  <autoFilter ref="D25:D30" xr:uid="{00000000-0009-0000-0100-000011000000}"/>
  <tableColumns count="1">
    <tableColumn id="1" xr3:uid="{00000000-0010-0000-0900-000001000000}" name="CustomBuckle" dataDxfId="14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A000000}" name="Table19" displayName="Table19" ref="B6:B13" totalsRowShown="0" headerRowDxfId="13" dataDxfId="12">
  <autoFilter ref="B6:B13" xr:uid="{00000000-0009-0000-0100-000012000000}"/>
  <tableColumns count="1">
    <tableColumn id="1" xr3:uid="{00000000-0010-0000-0A00-000001000000}" name="PriceLevel" dataDxfId="11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B000000}" name="Table16121320" displayName="Table16121320" ref="F111:F127" totalsRowShown="0" headerRowDxfId="10" dataDxfId="9">
  <autoFilter ref="F111:F127" xr:uid="{00000000-0009-0000-0100-000013000000}"/>
  <tableColumns count="1">
    <tableColumn id="1" xr3:uid="{00000000-0010-0000-0B00-000001000000}" name="CustomBuckleList" dataDxfId="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C000000}" name="Table20" displayName="Table20" ref="J6:J10" totalsRowShown="0" headerRowDxfId="7">
  <autoFilter ref="J6:J10" xr:uid="{00000000-0009-0000-0100-000014000000}"/>
  <tableColumns count="1">
    <tableColumn id="1" xr3:uid="{00000000-0010-0000-0C00-000001000000}" name="LogoPlacement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D000000}" name="Table21" displayName="Table21" ref="H6:H28" totalsRowShown="0" headerRowDxfId="6" dataDxfId="5">
  <autoFilter ref="H6:H28" xr:uid="{00000000-0009-0000-0100-000015000000}"/>
  <tableColumns count="1">
    <tableColumn id="1" xr3:uid="{00000000-0010-0000-0D00-000001000000}" name="Strap" dataDxfId="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le16" displayName="Table16" ref="F6:F20" totalsRowShown="0" headerRowDxfId="39" dataDxfId="38">
  <autoFilter ref="F6:F20" xr:uid="{00000000-0009-0000-0100-000005000000}"/>
  <tableColumns count="1">
    <tableColumn id="1" xr3:uid="{00000000-0010-0000-0100-000001000000}" name="Embossed" dataDxfId="3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Table1610" displayName="Table1610" ref="F25:F42" totalsRowShown="0" headerRowDxfId="36" dataDxfId="35">
  <autoFilter ref="F25:F42" xr:uid="{00000000-0009-0000-0100-000009000000}"/>
  <tableColumns count="1">
    <tableColumn id="1" xr3:uid="{00000000-0010-0000-0200-000001000000}" name="Debossed" dataDxfId="3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3000000}" name="Table1611" displayName="Table1611" ref="F44:F56" totalsRowShown="0" headerRowDxfId="33" dataDxfId="32">
  <autoFilter ref="F44:F56" xr:uid="{00000000-0009-0000-0100-00000A000000}"/>
  <tableColumns count="1">
    <tableColumn id="1" xr3:uid="{00000000-0010-0000-0300-000001000000}" name="Etched" dataDxfId="3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4000000}" name="Table1612" displayName="Table1612" ref="F66:F78" totalsRowShown="0" headerRowDxfId="30" dataDxfId="29">
  <autoFilter ref="F66:F78" xr:uid="{00000000-0009-0000-0100-00000B000000}"/>
  <tableColumns count="1">
    <tableColumn id="1" xr3:uid="{00000000-0010-0000-0400-000001000000}" name="ColorPrint" dataDxfId="2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5000000}" name="Table161213" displayName="Table161213" ref="F85:F97" totalsRowShown="0" headerRowDxfId="27" dataDxfId="26">
  <autoFilter ref="F85:F97" xr:uid="{00000000-0009-0000-0100-00000C000000}"/>
  <tableColumns count="1">
    <tableColumn id="1" xr3:uid="{00000000-0010-0000-0500-000001000000}" name="StrapOnly" dataDxfId="25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6000000}" name="Table16121314" displayName="Table16121314" ref="F104:F107" totalsRowShown="0" headerRowDxfId="24" dataDxfId="23">
  <autoFilter ref="F104:F107" xr:uid="{00000000-0009-0000-0100-00000D000000}"/>
  <tableColumns count="1">
    <tableColumn id="1" xr3:uid="{00000000-0010-0000-0600-000001000000}" name="CustomRibbon" dataDxfId="2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7000000}" name="Table14" displayName="Table14" ref="L6:L15" totalsRowShown="0" headerRowDxfId="21" dataDxfId="20">
  <autoFilter ref="L6:L15" xr:uid="{00000000-0009-0000-0100-00000E000000}"/>
  <tableColumns count="1">
    <tableColumn id="1" xr3:uid="{00000000-0010-0000-0700-000001000000}" name="Packaging" dataDxfId="19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8000000}" name="Table17" displayName="Table17" ref="N6:N14" totalsRowShown="0" headerRowDxfId="18" dataDxfId="17">
  <autoFilter ref="N6:N14" xr:uid="{00000000-0009-0000-0100-000010000000}"/>
  <tableColumns count="1">
    <tableColumn id="1" xr3:uid="{00000000-0010-0000-0800-000001000000}" name="BallMarkTool" dataDxfId="1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3.emf"/><Relationship Id="rId4" Type="http://schemas.openxmlformats.org/officeDocument/2006/relationships/control" Target="../activeX/activeX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13" Type="http://schemas.openxmlformats.org/officeDocument/2006/relationships/table" Target="../tables/table13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12" Type="http://schemas.openxmlformats.org/officeDocument/2006/relationships/table" Target="../tables/table12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Relationship Id="rId14" Type="http://schemas.openxmlformats.org/officeDocument/2006/relationships/table" Target="../tables/table1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P97"/>
  <sheetViews>
    <sheetView showGridLines="0" topLeftCell="A40" zoomScaleNormal="100" workbookViewId="0"/>
  </sheetViews>
  <sheetFormatPr defaultColWidth="9.140625" defaultRowHeight="15" x14ac:dyDescent="0.25"/>
  <cols>
    <col min="1" max="1" width="7.85546875" customWidth="1"/>
    <col min="14" max="14" width="4.85546875" customWidth="1"/>
    <col min="15" max="15" width="11.140625" customWidth="1"/>
  </cols>
  <sheetData>
    <row r="1" spans="1:16" ht="6.75" customHeight="1" x14ac:dyDescent="0.35"/>
    <row r="4" spans="1:16" ht="18.600000000000001" x14ac:dyDescent="0.45">
      <c r="H4" s="60" t="s">
        <v>25</v>
      </c>
    </row>
    <row r="7" spans="1:16" ht="14.45" x14ac:dyDescent="0.35">
      <c r="A7" s="61" t="s">
        <v>26</v>
      </c>
    </row>
    <row r="9" spans="1:16" ht="22.5" customHeight="1" x14ac:dyDescent="0.35">
      <c r="A9" s="48" t="s">
        <v>27</v>
      </c>
      <c r="B9" s="44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4"/>
    </row>
    <row r="10" spans="1:16" ht="9.75" customHeight="1" x14ac:dyDescent="0.35"/>
    <row r="11" spans="1:16" ht="14.45" x14ac:dyDescent="0.35">
      <c r="A11" t="s">
        <v>240</v>
      </c>
    </row>
    <row r="15" spans="1:16" ht="14.45" x14ac:dyDescent="0.35">
      <c r="A15" s="62" t="s">
        <v>28</v>
      </c>
      <c r="B15" s="63"/>
      <c r="C15" s="63"/>
      <c r="D15" s="63"/>
      <c r="E15" s="63"/>
      <c r="F15" s="63"/>
    </row>
    <row r="16" spans="1:16" ht="14.45" x14ac:dyDescent="0.35">
      <c r="A16" t="s">
        <v>29</v>
      </c>
    </row>
    <row r="19" spans="1:3" ht="14.45" x14ac:dyDescent="0.35">
      <c r="A19" s="62" t="s">
        <v>236</v>
      </c>
      <c r="B19" s="63"/>
      <c r="C19" s="90" t="s">
        <v>238</v>
      </c>
    </row>
    <row r="21" spans="1:3" ht="14.45" x14ac:dyDescent="0.35">
      <c r="A21" t="s">
        <v>239</v>
      </c>
    </row>
    <row r="23" spans="1:3" ht="14.45" x14ac:dyDescent="0.35">
      <c r="A23" t="s">
        <v>237</v>
      </c>
    </row>
    <row r="42" spans="1:4" x14ac:dyDescent="0.25">
      <c r="A42" s="62" t="s">
        <v>55</v>
      </c>
      <c r="B42" s="63"/>
      <c r="C42" s="62"/>
      <c r="D42" s="63"/>
    </row>
    <row r="43" spans="1:4" x14ac:dyDescent="0.25">
      <c r="A43" t="s">
        <v>77</v>
      </c>
    </row>
    <row r="44" spans="1:4" ht="21.75" customHeight="1" x14ac:dyDescent="0.25">
      <c r="A44" t="s">
        <v>196</v>
      </c>
    </row>
    <row r="45" spans="1:4" ht="21" customHeight="1" x14ac:dyDescent="0.25">
      <c r="A45" t="s">
        <v>216</v>
      </c>
    </row>
    <row r="46" spans="1:4" ht="10.5" customHeight="1" x14ac:dyDescent="0.25"/>
    <row r="47" spans="1:4" x14ac:dyDescent="0.25">
      <c r="A47" t="s">
        <v>219</v>
      </c>
    </row>
    <row r="48" spans="1:4" x14ac:dyDescent="0.25">
      <c r="B48" s="64" t="s">
        <v>220</v>
      </c>
    </row>
    <row r="49" spans="1:16" x14ac:dyDescent="0.25">
      <c r="B49" s="64" t="s">
        <v>241</v>
      </c>
    </row>
    <row r="50" spans="1:16" ht="8.25" customHeight="1" x14ac:dyDescent="0.25">
      <c r="B50" s="64"/>
    </row>
    <row r="51" spans="1:16" ht="24.75" customHeight="1" x14ac:dyDescent="0.25">
      <c r="A51" s="65" t="s">
        <v>78</v>
      </c>
      <c r="O51" s="66" t="s">
        <v>55</v>
      </c>
    </row>
    <row r="52" spans="1:16" ht="26.25" customHeight="1" x14ac:dyDescent="0.25">
      <c r="A52" t="s">
        <v>197</v>
      </c>
      <c r="O52" s="67">
        <v>4</v>
      </c>
    </row>
    <row r="53" spans="1:16" ht="9.75" customHeight="1" x14ac:dyDescent="0.25">
      <c r="O53" s="46"/>
    </row>
    <row r="54" spans="1:16" ht="26.25" customHeight="1" x14ac:dyDescent="0.25">
      <c r="A54" s="48" t="s">
        <v>198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5"/>
      <c r="P54" s="44"/>
    </row>
    <row r="55" spans="1:16" ht="26.25" customHeight="1" x14ac:dyDescent="0.25">
      <c r="A55" s="68" t="s">
        <v>75</v>
      </c>
      <c r="B55" s="251" t="s">
        <v>264</v>
      </c>
      <c r="C55" s="252"/>
      <c r="D55" s="252"/>
      <c r="E55" s="252"/>
      <c r="F55" s="252"/>
      <c r="G55" s="252"/>
      <c r="H55" s="252"/>
      <c r="I55" s="252"/>
      <c r="J55" s="252"/>
      <c r="K55" s="252"/>
      <c r="O55" s="46"/>
    </row>
    <row r="56" spans="1:16" ht="26.25" customHeight="1" x14ac:dyDescent="0.25">
      <c r="B56" s="69" t="s">
        <v>105</v>
      </c>
      <c r="C56" s="69"/>
      <c r="D56" s="69"/>
      <c r="G56" s="70" t="s">
        <v>213</v>
      </c>
      <c r="I56" s="70"/>
      <c r="J56" s="70"/>
      <c r="K56" s="70"/>
      <c r="L56" s="70"/>
      <c r="M56" s="70"/>
      <c r="N56" s="70"/>
      <c r="O56" s="71"/>
      <c r="P56" s="70"/>
    </row>
    <row r="57" spans="1:16" ht="9" customHeight="1" x14ac:dyDescent="0.25">
      <c r="G57" s="70"/>
      <c r="I57" s="70"/>
      <c r="J57" s="70"/>
      <c r="K57" s="70"/>
      <c r="L57" s="70"/>
      <c r="M57" s="70"/>
      <c r="N57" s="70"/>
      <c r="O57" s="71"/>
      <c r="P57" s="70"/>
    </row>
    <row r="58" spans="1:16" ht="14.45" customHeight="1" x14ac:dyDescent="0.25">
      <c r="A58" s="68" t="s">
        <v>76</v>
      </c>
      <c r="B58" s="62" t="s">
        <v>226</v>
      </c>
      <c r="C58" s="87"/>
      <c r="D58" s="87"/>
    </row>
    <row r="59" spans="1:16" ht="21.6" customHeight="1" x14ac:dyDescent="0.25">
      <c r="B59" t="s">
        <v>228</v>
      </c>
    </row>
    <row r="60" spans="1:16" ht="21" customHeight="1" x14ac:dyDescent="0.25">
      <c r="A60" s="68" t="s">
        <v>79</v>
      </c>
      <c r="B60" s="72" t="s">
        <v>81</v>
      </c>
      <c r="C60" s="63"/>
      <c r="D60" s="63"/>
      <c r="E60" s="63"/>
    </row>
    <row r="61" spans="1:16" x14ac:dyDescent="0.25">
      <c r="B61" t="s">
        <v>205</v>
      </c>
      <c r="J61" t="s">
        <v>101</v>
      </c>
    </row>
    <row r="62" spans="1:16" ht="21" customHeight="1" x14ac:dyDescent="0.25">
      <c r="B62" t="s">
        <v>206</v>
      </c>
      <c r="J62" t="s">
        <v>102</v>
      </c>
    </row>
    <row r="64" spans="1:16" x14ac:dyDescent="0.25">
      <c r="A64" s="68" t="s">
        <v>82</v>
      </c>
      <c r="B64" s="62" t="s">
        <v>83</v>
      </c>
      <c r="C64" s="63"/>
    </row>
    <row r="65" spans="1:13" ht="18" customHeight="1" x14ac:dyDescent="0.25">
      <c r="B65" t="s">
        <v>89</v>
      </c>
    </row>
    <row r="66" spans="1:13" ht="63" customHeight="1" x14ac:dyDescent="0.25">
      <c r="B66" s="250" t="s">
        <v>103</v>
      </c>
      <c r="C66" s="250"/>
      <c r="D66" s="250"/>
      <c r="E66" s="73"/>
      <c r="F66" s="250" t="s">
        <v>88</v>
      </c>
      <c r="G66" s="250"/>
      <c r="H66" s="250"/>
      <c r="I66" s="250"/>
      <c r="J66" s="74"/>
      <c r="K66" s="250" t="s">
        <v>104</v>
      </c>
      <c r="L66" s="250"/>
      <c r="M66" s="250"/>
    </row>
    <row r="67" spans="1:13" ht="24.75" customHeight="1" x14ac:dyDescent="0.25"/>
    <row r="68" spans="1:13" ht="9.75" customHeight="1" x14ac:dyDescent="0.25">
      <c r="B68" s="68"/>
    </row>
    <row r="69" spans="1:13" ht="8.25" customHeight="1" x14ac:dyDescent="0.25"/>
    <row r="70" spans="1:13" ht="8.25" customHeight="1" x14ac:dyDescent="0.25"/>
    <row r="71" spans="1:13" ht="14.45" customHeight="1" x14ac:dyDescent="0.25"/>
    <row r="72" spans="1:13" ht="13.9" customHeight="1" x14ac:dyDescent="0.25"/>
    <row r="73" spans="1:13" x14ac:dyDescent="0.25">
      <c r="A73" s="68" t="s">
        <v>84</v>
      </c>
      <c r="B73" s="62" t="s">
        <v>85</v>
      </c>
      <c r="C73" s="62"/>
      <c r="D73" s="62"/>
      <c r="E73" s="62"/>
    </row>
    <row r="74" spans="1:13" ht="20.25" customHeight="1" x14ac:dyDescent="0.25">
      <c r="B74" t="s">
        <v>114</v>
      </c>
    </row>
    <row r="75" spans="1:13" ht="25.5" customHeight="1" x14ac:dyDescent="0.25">
      <c r="A75" s="68" t="s">
        <v>86</v>
      </c>
      <c r="B75" s="62" t="s">
        <v>87</v>
      </c>
      <c r="C75" s="62"/>
    </row>
    <row r="76" spans="1:13" x14ac:dyDescent="0.25">
      <c r="B76" t="s">
        <v>224</v>
      </c>
    </row>
    <row r="78" spans="1:13" x14ac:dyDescent="0.25">
      <c r="B78" s="85" t="s">
        <v>223</v>
      </c>
    </row>
    <row r="79" spans="1:13" ht="24" customHeight="1" x14ac:dyDescent="0.25">
      <c r="A79" s="68" t="s">
        <v>90</v>
      </c>
      <c r="B79" s="62" t="s">
        <v>91</v>
      </c>
      <c r="C79" s="63"/>
      <c r="D79" s="63"/>
    </row>
    <row r="80" spans="1:13" x14ac:dyDescent="0.25">
      <c r="B80" t="s">
        <v>92</v>
      </c>
    </row>
    <row r="81" spans="1:11" ht="21" customHeight="1" x14ac:dyDescent="0.25">
      <c r="B81" s="68" t="s">
        <v>93</v>
      </c>
      <c r="F81" s="68" t="s">
        <v>94</v>
      </c>
      <c r="K81" s="68" t="s">
        <v>96</v>
      </c>
    </row>
    <row r="86" spans="1:11" x14ac:dyDescent="0.25">
      <c r="B86" s="75"/>
      <c r="F86" s="68" t="s">
        <v>97</v>
      </c>
    </row>
    <row r="92" spans="1:11" ht="18.75" customHeight="1" x14ac:dyDescent="0.25">
      <c r="A92" s="68" t="s">
        <v>227</v>
      </c>
      <c r="B92" s="62" t="s">
        <v>98</v>
      </c>
      <c r="C92" s="63"/>
      <c r="D92" s="63"/>
      <c r="E92" s="63"/>
    </row>
    <row r="93" spans="1:11" ht="19.5" customHeight="1" x14ac:dyDescent="0.25">
      <c r="B93" t="s">
        <v>99</v>
      </c>
    </row>
    <row r="94" spans="1:11" x14ac:dyDescent="0.25">
      <c r="B94" t="s">
        <v>100</v>
      </c>
    </row>
    <row r="97" spans="2:2" x14ac:dyDescent="0.25">
      <c r="B97" t="s">
        <v>95</v>
      </c>
    </row>
  </sheetData>
  <mergeCells count="4">
    <mergeCell ref="K66:M66"/>
    <mergeCell ref="B66:D66"/>
    <mergeCell ref="F66:I66"/>
    <mergeCell ref="B55:K55"/>
  </mergeCells>
  <pageMargins left="0.31496062992125984" right="0" top="0.354329615048119" bottom="0" header="0.31496062992125984" footer="0.31496062992125984"/>
  <pageSetup scale="49" fitToWidth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Choose Your Price Level" prompt="_x000a_Reference Instruction Sheet to calculate your price level for etched or color printed customization based on previous orders" xr:uid="{00000000-0002-0000-0000-000000000000}">
          <x14:formula1>
            <xm:f>ClassicData!$B$7:$B$14</xm:f>
          </x14:formula1>
          <xm:sqref>O52:O59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B2:Q54"/>
  <sheetViews>
    <sheetView workbookViewId="0">
      <selection activeCell="AE18" sqref="AE18"/>
    </sheetView>
  </sheetViews>
  <sheetFormatPr defaultRowHeight="15" x14ac:dyDescent="0.25"/>
  <cols>
    <col min="2" max="2" width="10" bestFit="1" customWidth="1"/>
    <col min="3" max="3" width="9.7109375" bestFit="1" customWidth="1"/>
    <col min="4" max="4" width="17.42578125" bestFit="1" customWidth="1"/>
    <col min="5" max="5" width="17.28515625" bestFit="1" customWidth="1"/>
    <col min="6" max="6" width="11.42578125" bestFit="1" customWidth="1"/>
    <col min="7" max="7" width="10.85546875" customWidth="1"/>
    <col min="12" max="12" width="13.140625" bestFit="1" customWidth="1"/>
    <col min="13" max="13" width="5.140625" bestFit="1" customWidth="1"/>
    <col min="14" max="14" width="17.42578125" bestFit="1" customWidth="1"/>
    <col min="15" max="15" width="17.28515625" bestFit="1" customWidth="1"/>
    <col min="16" max="16" width="11.42578125" bestFit="1" customWidth="1"/>
    <col min="17" max="17" width="10.85546875" bestFit="1" customWidth="1"/>
  </cols>
  <sheetData>
    <row r="2" spans="2:17" ht="14.45" x14ac:dyDescent="0.35">
      <c r="B2" t="s">
        <v>106</v>
      </c>
      <c r="L2" t="s">
        <v>106</v>
      </c>
    </row>
    <row r="3" spans="2:17" ht="14.45" x14ac:dyDescent="0.35">
      <c r="B3" s="5"/>
      <c r="C3" s="6" t="s">
        <v>69</v>
      </c>
      <c r="D3" s="6" t="s">
        <v>70</v>
      </c>
      <c r="E3" s="14" t="s">
        <v>71</v>
      </c>
      <c r="F3" s="6" t="s">
        <v>72</v>
      </c>
      <c r="G3" s="6" t="s">
        <v>73</v>
      </c>
      <c r="L3" s="5"/>
      <c r="M3" s="6" t="s">
        <v>69</v>
      </c>
      <c r="N3" s="6" t="s">
        <v>70</v>
      </c>
      <c r="O3" s="14" t="s">
        <v>71</v>
      </c>
      <c r="P3" s="6" t="s">
        <v>72</v>
      </c>
      <c r="Q3" s="6" t="s">
        <v>73</v>
      </c>
    </row>
    <row r="4" spans="2:17" ht="14.45" x14ac:dyDescent="0.35">
      <c r="B4" s="7"/>
      <c r="C4" s="8">
        <f>SUM(B7:C26)</f>
        <v>0</v>
      </c>
      <c r="D4" s="24">
        <f>IF(ISBLANK('Order Form'!$B$31),'Go-In! &amp; Fast Eddie Data'!E8,VLOOKUP('Order Form'!$B$31,'Go-In! &amp; Fast Eddie Data'!$D:$E,2,FALSE))</f>
        <v>4</v>
      </c>
      <c r="E4" s="16" t="str">
        <f>IFERROR(VLOOKUP(C4,'Go-In! &amp; Fast Eddie Data'!G:H,2,FALSE),"#1")</f>
        <v>#1</v>
      </c>
      <c r="F4" s="9">
        <f>VLOOKUP(E4,'Go-In! &amp; Fast Eddie Data'!$D:$E,2,FALSE)</f>
        <v>4</v>
      </c>
      <c r="G4" s="9">
        <f>MIN(D4,F4)</f>
        <v>4</v>
      </c>
      <c r="L4" s="7"/>
      <c r="M4" s="8">
        <f>SUM(L7:L26)</f>
        <v>0</v>
      </c>
      <c r="N4" s="24">
        <f>IF(ISBLANK('Order Form'!$B$31),'Go-In! &amp; Fast Eddie Data'!E8,VLOOKUP('Order Form'!$B$31,'Go-In! &amp; Fast Eddie Data'!$D:$E,2,FALSE))</f>
        <v>4</v>
      </c>
      <c r="O4" s="16" t="str">
        <f>IFERROR(VLOOKUP(M4,'Go-In! &amp; Fast Eddie Data'!G:H,2,FALSE),"#1")</f>
        <v>#1</v>
      </c>
      <c r="P4" s="9">
        <f>VLOOKUP(O4,'Go-In! &amp; Fast Eddie Data'!D:E,2,FALSE)</f>
        <v>4</v>
      </c>
      <c r="Q4" s="9">
        <f>MIN(N4,P4)</f>
        <v>4</v>
      </c>
    </row>
    <row r="5" spans="2:17" ht="14.45" x14ac:dyDescent="0.35">
      <c r="B5" s="5"/>
      <c r="C5" s="5"/>
      <c r="D5" s="5"/>
      <c r="E5" s="91">
        <f>VLOOKUP(E4,'Order Form'!F93:G98,2,FALSE)</f>
        <v>1</v>
      </c>
      <c r="F5" s="5"/>
      <c r="G5" s="5"/>
      <c r="L5" s="5"/>
      <c r="M5" s="5"/>
      <c r="N5" s="5"/>
      <c r="O5" s="4"/>
      <c r="P5" s="5"/>
      <c r="Q5" s="5"/>
    </row>
    <row r="6" spans="2:17" ht="14.45" x14ac:dyDescent="0.35">
      <c r="B6" s="5" t="s">
        <v>37</v>
      </c>
      <c r="C6" s="5" t="s">
        <v>287</v>
      </c>
      <c r="D6" s="5"/>
      <c r="E6" s="4"/>
      <c r="F6" s="5"/>
      <c r="G6" s="5"/>
      <c r="L6" s="5" t="s">
        <v>39</v>
      </c>
      <c r="M6" s="5"/>
      <c r="N6" s="5"/>
      <c r="O6" s="4"/>
      <c r="P6" s="5"/>
      <c r="Q6" s="5"/>
    </row>
    <row r="7" spans="2:17" ht="14.45" x14ac:dyDescent="0.35">
      <c r="B7" s="10">
        <f>IF('Order Form'!B34='Go-In! &amp; Fast Eddie Package BD'!$B$6,+'Order Form'!I34,0)</f>
        <v>0</v>
      </c>
      <c r="C7" s="10">
        <f>IF('Order Form'!B34='Go-In! &amp; Fast Eddie Package BD'!$C$6,+'Order Form'!I34,0)</f>
        <v>0</v>
      </c>
      <c r="D7" s="5"/>
      <c r="E7" s="4"/>
      <c r="F7" s="5"/>
      <c r="G7" s="5"/>
      <c r="L7" s="10">
        <f>IF('Order Form'!B34='Go-In! &amp; Fast Eddie Package BD'!$L$6,+'Order Form'!I34,0)</f>
        <v>0</v>
      </c>
      <c r="M7" s="10"/>
      <c r="N7" s="5"/>
      <c r="O7" s="4"/>
      <c r="P7" s="5"/>
      <c r="Q7" s="5"/>
    </row>
    <row r="8" spans="2:17" ht="17.45" x14ac:dyDescent="0.35">
      <c r="B8" s="10">
        <f>IF('Order Form'!B35='Go-In! &amp; Fast Eddie Package BD'!$B$6,+'Order Form'!I35,0)</f>
        <v>0</v>
      </c>
      <c r="C8" s="10">
        <f>IF('Order Form'!B35='Go-In! &amp; Fast Eddie Package BD'!$C$6,+'Order Form'!I35,0)</f>
        <v>0</v>
      </c>
      <c r="D8" s="5"/>
      <c r="E8" s="4"/>
      <c r="F8" s="5"/>
      <c r="G8" s="5"/>
      <c r="L8" s="10">
        <f>IF('Order Form'!B35='Go-In! &amp; Fast Eddie Package BD'!$L$6,+'Order Form'!I35,0)</f>
        <v>0</v>
      </c>
      <c r="M8" s="10"/>
      <c r="N8" s="11"/>
      <c r="O8" s="15"/>
      <c r="P8" s="11"/>
      <c r="Q8" s="11"/>
    </row>
    <row r="9" spans="2:17" ht="14.45" x14ac:dyDescent="0.35">
      <c r="B9" s="10">
        <f>IF('Order Form'!B36='Go-In! &amp; Fast Eddie Package BD'!$B$6,+'Order Form'!I36,0)</f>
        <v>0</v>
      </c>
      <c r="C9" s="10">
        <f>IF('Order Form'!B36='Go-In! &amp; Fast Eddie Package BD'!$C$6,+'Order Form'!I36,0)</f>
        <v>0</v>
      </c>
      <c r="D9" s="5"/>
      <c r="E9" s="4"/>
      <c r="F9" s="5"/>
      <c r="G9" s="5"/>
      <c r="L9" s="10">
        <f>IF('Order Form'!B36='Go-In! &amp; Fast Eddie Package BD'!$L$6,+'Order Form'!I36,0)</f>
        <v>0</v>
      </c>
      <c r="M9" s="10"/>
      <c r="N9" s="5"/>
      <c r="O9" s="4"/>
      <c r="P9" s="5"/>
      <c r="Q9" s="5"/>
    </row>
    <row r="10" spans="2:17" ht="14.45" x14ac:dyDescent="0.35">
      <c r="B10" s="10">
        <f>IF('Order Form'!B37='Go-In! &amp; Fast Eddie Package BD'!$B$6,+'Order Form'!I37,0)</f>
        <v>0</v>
      </c>
      <c r="C10" s="10">
        <f>IF('Order Form'!B37='Go-In! &amp; Fast Eddie Package BD'!$C$6,+'Order Form'!I37,0)</f>
        <v>0</v>
      </c>
      <c r="D10" s="5"/>
      <c r="E10" s="4"/>
      <c r="F10" s="5"/>
      <c r="G10" s="5"/>
      <c r="L10" s="10">
        <f>IF('Order Form'!B37='Go-In! &amp; Fast Eddie Package BD'!$L$6,+'Order Form'!I37,0)</f>
        <v>0</v>
      </c>
      <c r="M10" s="10"/>
      <c r="N10" s="12"/>
      <c r="O10" s="4"/>
      <c r="P10" s="12"/>
      <c r="Q10" s="12"/>
    </row>
    <row r="11" spans="2:17" ht="14.45" x14ac:dyDescent="0.35">
      <c r="B11" s="10">
        <f>IF('Order Form'!B38='Go-In! &amp; Fast Eddie Package BD'!$B$6,+'Order Form'!I38,0)</f>
        <v>0</v>
      </c>
      <c r="C11" s="10">
        <f>IF('Order Form'!B38='Go-In! &amp; Fast Eddie Package BD'!$C$6,+'Order Form'!I38,0)</f>
        <v>0</v>
      </c>
      <c r="D11" s="5"/>
      <c r="E11" s="4"/>
      <c r="F11" s="5"/>
      <c r="G11" s="5"/>
      <c r="L11" s="10">
        <f>IF('Order Form'!B38='Go-In! &amp; Fast Eddie Package BD'!$L$6,+'Order Form'!I38,0)</f>
        <v>0</v>
      </c>
      <c r="M11" s="10"/>
      <c r="N11" s="12"/>
      <c r="O11" s="4"/>
      <c r="P11" s="12"/>
      <c r="Q11" s="12"/>
    </row>
    <row r="12" spans="2:17" ht="14.45" x14ac:dyDescent="0.35">
      <c r="B12" s="10">
        <f>IF('Order Form'!B39='Go-In! &amp; Fast Eddie Package BD'!$B$6,+'Order Form'!I39,0)</f>
        <v>0</v>
      </c>
      <c r="C12" s="10">
        <f>IF('Order Form'!B39='Go-In! &amp; Fast Eddie Package BD'!$C$6,+'Order Form'!I39,0)</f>
        <v>0</v>
      </c>
      <c r="D12" s="5"/>
      <c r="E12" s="4"/>
      <c r="F12" s="5"/>
      <c r="G12" s="5"/>
      <c r="L12" s="10">
        <f>IF('Order Form'!B39='Go-In! &amp; Fast Eddie Package BD'!$L$6,+'Order Form'!I39,0)</f>
        <v>0</v>
      </c>
      <c r="M12" s="10"/>
      <c r="N12" s="12"/>
      <c r="O12" s="4"/>
      <c r="P12" s="12"/>
      <c r="Q12" s="12"/>
    </row>
    <row r="13" spans="2:17" ht="14.45" x14ac:dyDescent="0.35">
      <c r="B13" s="10">
        <f>IF('Order Form'!B40='Go-In! &amp; Fast Eddie Package BD'!$B$6,+'Order Form'!I40,0)</f>
        <v>0</v>
      </c>
      <c r="C13" s="10">
        <f>IF('Order Form'!B40='Go-In! &amp; Fast Eddie Package BD'!$C$6,+'Order Form'!I40,0)</f>
        <v>0</v>
      </c>
      <c r="D13" s="5"/>
      <c r="E13" s="4"/>
      <c r="F13" s="5"/>
      <c r="G13" s="5"/>
      <c r="L13" s="10">
        <f>IF('Order Form'!B40='Go-In! &amp; Fast Eddie Package BD'!$L$6,+'Order Form'!I40,0)</f>
        <v>0</v>
      </c>
      <c r="M13" s="10"/>
      <c r="N13" s="12"/>
      <c r="O13" s="4"/>
      <c r="P13" s="12"/>
      <c r="Q13" s="12"/>
    </row>
    <row r="14" spans="2:17" ht="14.45" x14ac:dyDescent="0.35">
      <c r="B14" s="10">
        <f>IF('Order Form'!B41='Go-In! &amp; Fast Eddie Package BD'!$B$6,+'Order Form'!I41,0)</f>
        <v>0</v>
      </c>
      <c r="C14" s="10">
        <f>IF('Order Form'!B41='Go-In! &amp; Fast Eddie Package BD'!$C$6,+'Order Form'!I41,0)</f>
        <v>0</v>
      </c>
      <c r="D14" s="5"/>
      <c r="E14" s="4"/>
      <c r="F14" s="5"/>
      <c r="G14" s="5"/>
      <c r="L14" s="10">
        <f>IF('Order Form'!B41='Go-In! &amp; Fast Eddie Package BD'!$L$6,+'Order Form'!I41,0)</f>
        <v>0</v>
      </c>
      <c r="M14" s="10"/>
      <c r="N14" s="12"/>
      <c r="O14" s="4"/>
      <c r="P14" s="12"/>
      <c r="Q14" s="12"/>
    </row>
    <row r="15" spans="2:17" ht="14.45" x14ac:dyDescent="0.35">
      <c r="B15" s="10">
        <f>IF('Order Form'!B42='Go-In! &amp; Fast Eddie Package BD'!$B$6,+'Order Form'!I42,0)</f>
        <v>0</v>
      </c>
      <c r="C15" s="10">
        <f>IF('Order Form'!B42='Go-In! &amp; Fast Eddie Package BD'!$C$6,+'Order Form'!I42,0)</f>
        <v>0</v>
      </c>
      <c r="D15" s="5"/>
      <c r="E15" s="4"/>
      <c r="F15" s="5"/>
      <c r="G15" s="5"/>
      <c r="L15" s="10">
        <f>IF('Order Form'!B42='Go-In! &amp; Fast Eddie Package BD'!$L$6,+'Order Form'!I42,0)</f>
        <v>0</v>
      </c>
      <c r="M15" s="10"/>
      <c r="P15" s="5"/>
      <c r="Q15" s="5"/>
    </row>
    <row r="16" spans="2:17" ht="17.45" x14ac:dyDescent="0.35">
      <c r="B16" s="10">
        <f>IF('Order Form'!B43='Go-In! &amp; Fast Eddie Package BD'!$B$6,+'Order Form'!I43,0)</f>
        <v>0</v>
      </c>
      <c r="C16" s="10">
        <f>IF('Order Form'!B43='Go-In! &amp; Fast Eddie Package BD'!$C$6,+'Order Form'!I43,0)</f>
        <v>0</v>
      </c>
      <c r="D16" s="11"/>
      <c r="E16" s="15"/>
      <c r="F16" s="11"/>
      <c r="G16" s="11"/>
      <c r="L16" s="10">
        <f>IF('Order Form'!B43='Go-In! &amp; Fast Eddie Package BD'!$L$6,+'Order Form'!I43,0)</f>
        <v>0</v>
      </c>
      <c r="M16" s="10"/>
      <c r="P16" s="5"/>
      <c r="Q16" s="5"/>
    </row>
    <row r="17" spans="2:17" ht="14.45" x14ac:dyDescent="0.35">
      <c r="B17" s="10">
        <f>IF('Order Form'!B44='Go-In! &amp; Fast Eddie Package BD'!$B$6,+'Order Form'!I44,0)</f>
        <v>0</v>
      </c>
      <c r="C17" s="10">
        <f>IF('Order Form'!B44='Go-In! &amp; Fast Eddie Package BD'!$C$6,+'Order Form'!I44,0)</f>
        <v>0</v>
      </c>
      <c r="D17" s="5"/>
      <c r="E17" s="4"/>
      <c r="F17" s="5"/>
      <c r="G17" s="5"/>
      <c r="L17" s="10">
        <f>IF('Order Form'!B44='Go-In! &amp; Fast Eddie Package BD'!$L$6,+'Order Form'!I44,0)</f>
        <v>0</v>
      </c>
      <c r="M17" s="10"/>
      <c r="P17" s="5"/>
      <c r="Q17" s="5"/>
    </row>
    <row r="18" spans="2:17" ht="14.45" x14ac:dyDescent="0.35">
      <c r="B18" s="10">
        <f>IF('Order Form'!B45='Go-In! &amp; Fast Eddie Package BD'!$B$6,+'Order Form'!I45,0)</f>
        <v>0</v>
      </c>
      <c r="C18" s="10">
        <f>IF('Order Form'!B45='Go-In! &amp; Fast Eddie Package BD'!$C$6,+'Order Form'!I45,0)</f>
        <v>0</v>
      </c>
      <c r="D18" s="12"/>
      <c r="E18" s="4"/>
      <c r="F18" s="12"/>
      <c r="G18" s="12"/>
      <c r="L18" s="10">
        <f>IF('Order Form'!B45='Go-In! &amp; Fast Eddie Package BD'!$L$6,+'Order Form'!I45,0)</f>
        <v>0</v>
      </c>
      <c r="M18" s="10"/>
      <c r="P18" s="5"/>
      <c r="Q18" s="5"/>
    </row>
    <row r="19" spans="2:17" ht="14.45" x14ac:dyDescent="0.35">
      <c r="B19" s="10">
        <f>IF('Order Form'!B46='Go-In! &amp; Fast Eddie Package BD'!$B$6,+'Order Form'!I46,0)</f>
        <v>0</v>
      </c>
      <c r="C19" s="10">
        <f>IF('Order Form'!B46='Go-In! &amp; Fast Eddie Package BD'!$C$6,+'Order Form'!I46,0)</f>
        <v>0</v>
      </c>
      <c r="D19" s="12"/>
      <c r="E19" s="4"/>
      <c r="F19" s="12"/>
      <c r="G19" s="12"/>
      <c r="L19" s="10">
        <f>IF('Order Form'!B46='Go-In! &amp; Fast Eddie Package BD'!$L$6,+'Order Form'!I46,0)</f>
        <v>0</v>
      </c>
    </row>
    <row r="20" spans="2:17" ht="14.45" x14ac:dyDescent="0.35">
      <c r="B20" s="10">
        <f>IF('Order Form'!B47='Go-In! &amp; Fast Eddie Package BD'!$B$6,+'Order Form'!I47,0)</f>
        <v>0</v>
      </c>
      <c r="C20" s="10">
        <f>IF('Order Form'!B47='Go-In! &amp; Fast Eddie Package BD'!$C$6,+'Order Form'!I47,0)</f>
        <v>0</v>
      </c>
      <c r="D20" s="12"/>
      <c r="E20" s="4"/>
      <c r="F20" s="12"/>
      <c r="G20" s="12"/>
      <c r="L20" s="10">
        <f>IF('Order Form'!B47='Go-In! &amp; Fast Eddie Package BD'!$L$6,+'Order Form'!I47,0)</f>
        <v>0</v>
      </c>
    </row>
    <row r="21" spans="2:17" ht="14.45" x14ac:dyDescent="0.35">
      <c r="B21" s="10">
        <f>IF('Order Form'!B48='Go-In! &amp; Fast Eddie Package BD'!$B$6,+'Order Form'!I48,0)</f>
        <v>0</v>
      </c>
      <c r="C21" s="10">
        <f>IF('Order Form'!B48='Go-In! &amp; Fast Eddie Package BD'!$C$6,+'Order Form'!I48,0)</f>
        <v>0</v>
      </c>
      <c r="D21" s="12"/>
      <c r="E21" s="4"/>
      <c r="F21" s="12"/>
      <c r="G21" s="12"/>
      <c r="L21" s="10">
        <f>IF('Order Form'!B48='Go-In! &amp; Fast Eddie Package BD'!$L$6,+'Order Form'!I48,0)</f>
        <v>0</v>
      </c>
    </row>
    <row r="22" spans="2:17" ht="14.45" x14ac:dyDescent="0.35">
      <c r="B22" s="10">
        <f>IF('Order Form'!B49='Go-In! &amp; Fast Eddie Package BD'!$B$6,+'Order Form'!I49,0)</f>
        <v>0</v>
      </c>
      <c r="C22" s="10">
        <f>IF('Order Form'!B49='Go-In! &amp; Fast Eddie Package BD'!$C$6,+'Order Form'!I49,0)</f>
        <v>0</v>
      </c>
      <c r="D22" s="12"/>
      <c r="E22" s="4"/>
      <c r="F22" s="12"/>
      <c r="G22" s="12"/>
      <c r="L22" s="10">
        <f>IF('Order Form'!B49='Go-In! &amp; Fast Eddie Package BD'!$L$6,+'Order Form'!I49,0)</f>
        <v>0</v>
      </c>
    </row>
    <row r="23" spans="2:17" ht="14.45" x14ac:dyDescent="0.35">
      <c r="B23" s="10">
        <f>IF('Order Form'!B50='Go-In! &amp; Fast Eddie Package BD'!$B$6,+'Order Form'!I50,0)</f>
        <v>0</v>
      </c>
      <c r="C23" s="10">
        <f>IF('Order Form'!B50='Go-In! &amp; Fast Eddie Package BD'!$C$6,+'Order Form'!I50,0)</f>
        <v>0</v>
      </c>
      <c r="F23" s="5"/>
      <c r="G23" s="5"/>
      <c r="L23" s="10">
        <f>IF('Order Form'!B50='Go-In! &amp; Fast Eddie Package BD'!$L$6,+'Order Form'!I50,0)</f>
        <v>0</v>
      </c>
    </row>
    <row r="24" spans="2:17" ht="14.45" x14ac:dyDescent="0.35">
      <c r="B24" s="10">
        <f>IF('Order Form'!B51='Go-In! &amp; Fast Eddie Package BD'!$B$6,+'Order Form'!I51,0)</f>
        <v>0</v>
      </c>
      <c r="C24" s="10">
        <f>IF('Order Form'!B51='Go-In! &amp; Fast Eddie Package BD'!$C$6,+'Order Form'!I51,0)</f>
        <v>0</v>
      </c>
      <c r="F24" s="5"/>
      <c r="G24" s="5"/>
      <c r="L24" s="10">
        <f>IF('Order Form'!B51='Go-In! &amp; Fast Eddie Package BD'!$L$6,+'Order Form'!I51,0)</f>
        <v>0</v>
      </c>
    </row>
    <row r="25" spans="2:17" ht="14.45" x14ac:dyDescent="0.35">
      <c r="B25" s="10">
        <f>IF('Order Form'!B52='Go-In! &amp; Fast Eddie Package BD'!$B$6,+'Order Form'!I52,0)</f>
        <v>0</v>
      </c>
      <c r="C25" s="10">
        <f>IF('Order Form'!B52='Go-In! &amp; Fast Eddie Package BD'!$C$6,+'Order Form'!I52,0)</f>
        <v>0</v>
      </c>
      <c r="F25" s="5"/>
      <c r="G25" s="5"/>
      <c r="L25" s="10">
        <f>IF('Order Form'!B52='Go-In! &amp; Fast Eddie Package BD'!$L$6,+'Order Form'!I52,0)</f>
        <v>0</v>
      </c>
    </row>
    <row r="26" spans="2:17" ht="14.45" x14ac:dyDescent="0.35">
      <c r="B26" s="10">
        <f>IF('Order Form'!B53='Go-In! &amp; Fast Eddie Package BD'!$B$6,+'Order Form'!I53,0)</f>
        <v>0</v>
      </c>
      <c r="C26" s="10">
        <f>IF('Order Form'!B53='Go-In! &amp; Fast Eddie Package BD'!$C$6,+'Order Form'!I53,0)</f>
        <v>0</v>
      </c>
      <c r="F26" s="5"/>
      <c r="G26" s="5"/>
      <c r="L26" s="10">
        <f>IF('Order Form'!B53='Go-In! &amp; Fast Eddie Package BD'!$L$6,+'Order Form'!I53,0)</f>
        <v>0</v>
      </c>
    </row>
    <row r="30" spans="2:17" ht="14.45" x14ac:dyDescent="0.35">
      <c r="B30" t="s">
        <v>107</v>
      </c>
    </row>
    <row r="31" spans="2:17" ht="14.45" x14ac:dyDescent="0.35">
      <c r="B31" s="5"/>
      <c r="C31" s="6" t="s">
        <v>69</v>
      </c>
      <c r="D31" s="6" t="s">
        <v>70</v>
      </c>
      <c r="E31" s="14" t="s">
        <v>71</v>
      </c>
      <c r="F31" s="6" t="s">
        <v>72</v>
      </c>
      <c r="G31" s="6" t="s">
        <v>73</v>
      </c>
    </row>
    <row r="32" spans="2:17" ht="14.45" x14ac:dyDescent="0.35">
      <c r="B32" s="7"/>
      <c r="C32" s="8">
        <f>SUM(B35:C54)</f>
        <v>0</v>
      </c>
      <c r="D32" s="24">
        <f>IF(ISBLANK('Order Form'!B31),'Go-In! &amp; Fast Eddie Data'!M8,VLOOKUP('Order Form'!B31,'Go-In! &amp; Fast Eddie Data'!L:M,2,FALSE))</f>
        <v>6.5</v>
      </c>
      <c r="E32" s="16">
        <f>IFERROR(VLOOKUP(C32,'Go-In! &amp; Fast Eddie Data'!G:H,2,FALSE),1)</f>
        <v>1</v>
      </c>
      <c r="F32" s="9" t="e">
        <f>VLOOKUP(E32,'Go-In! &amp; Fast Eddie Data'!L:M,2,FALSE)</f>
        <v>#N/A</v>
      </c>
      <c r="G32" s="9" t="e">
        <f>MIN(D32,F32)</f>
        <v>#N/A</v>
      </c>
    </row>
    <row r="33" spans="2:7" ht="14.45" x14ac:dyDescent="0.35">
      <c r="B33" s="5"/>
      <c r="C33" s="5"/>
      <c r="D33" s="5"/>
      <c r="E33" s="4"/>
      <c r="F33" s="5"/>
      <c r="G33" s="5"/>
    </row>
    <row r="34" spans="2:7" ht="14.45" x14ac:dyDescent="0.35">
      <c r="B34" s="5" t="s">
        <v>37</v>
      </c>
      <c r="C34" s="5" t="s">
        <v>287</v>
      </c>
      <c r="D34" s="5"/>
      <c r="E34" s="4"/>
      <c r="F34" s="5"/>
      <c r="G34" s="5"/>
    </row>
    <row r="35" spans="2:7" ht="14.45" x14ac:dyDescent="0.35">
      <c r="B35" s="10">
        <f>IF('Order Form'!B34='Go-In! &amp; Fast Eddie Package BD'!$B$34,+'Order Form'!I34,0)</f>
        <v>0</v>
      </c>
      <c r="C35" s="10">
        <f>IF('Order Form'!B34='Go-In! &amp; Fast Eddie Package BD'!$C$34,+'Order Form'!I34,0)</f>
        <v>0</v>
      </c>
      <c r="D35" s="5"/>
      <c r="E35" s="4"/>
      <c r="F35" s="5"/>
      <c r="G35" s="5"/>
    </row>
    <row r="36" spans="2:7" ht="17.45" x14ac:dyDescent="0.35">
      <c r="B36" s="10">
        <f>IF('Order Form'!B35='Go-In! &amp; Fast Eddie Package BD'!$B$34,+'Order Form'!I35,0)</f>
        <v>0</v>
      </c>
      <c r="C36" s="10">
        <f>IF('Order Form'!B35='Go-In! &amp; Fast Eddie Package BD'!$C$34,+'Order Form'!I35,0)</f>
        <v>0</v>
      </c>
      <c r="D36" s="11"/>
      <c r="E36" s="15"/>
      <c r="F36" s="11"/>
      <c r="G36" s="11"/>
    </row>
    <row r="37" spans="2:7" ht="14.45" x14ac:dyDescent="0.35">
      <c r="B37" s="10">
        <f>IF('Order Form'!B36='Go-In! &amp; Fast Eddie Package BD'!$B$34,+'Order Form'!I36,0)</f>
        <v>0</v>
      </c>
      <c r="C37" s="10">
        <f>IF('Order Form'!B36='Go-In! &amp; Fast Eddie Package BD'!$C$34,+'Order Form'!I36,0)</f>
        <v>0</v>
      </c>
      <c r="D37" s="5"/>
      <c r="E37" s="4"/>
      <c r="F37" s="5"/>
      <c r="G37" s="5"/>
    </row>
    <row r="38" spans="2:7" ht="14.45" x14ac:dyDescent="0.35">
      <c r="B38" s="10">
        <f>IF('Order Form'!B37='Go-In! &amp; Fast Eddie Package BD'!$B$34,+'Order Form'!I37,0)</f>
        <v>0</v>
      </c>
      <c r="C38" s="10">
        <f>IF('Order Form'!B37='Go-In! &amp; Fast Eddie Package BD'!$C$34,+'Order Form'!I37,0)</f>
        <v>0</v>
      </c>
      <c r="D38" s="12"/>
      <c r="E38" s="4"/>
      <c r="F38" s="12"/>
      <c r="G38" s="12"/>
    </row>
    <row r="39" spans="2:7" ht="14.45" x14ac:dyDescent="0.35">
      <c r="B39" s="10">
        <f>IF('Order Form'!B38='Go-In! &amp; Fast Eddie Package BD'!$B$34,+'Order Form'!I38,0)</f>
        <v>0</v>
      </c>
      <c r="C39" s="10">
        <f>IF('Order Form'!B38='Go-In! &amp; Fast Eddie Package BD'!$C$34,+'Order Form'!I38,0)</f>
        <v>0</v>
      </c>
      <c r="D39" s="12"/>
      <c r="E39" s="4"/>
      <c r="F39" s="12"/>
      <c r="G39" s="12"/>
    </row>
    <row r="40" spans="2:7" ht="14.45" x14ac:dyDescent="0.35">
      <c r="B40" s="10">
        <f>IF('Order Form'!B39='Go-In! &amp; Fast Eddie Package BD'!$B$34,+'Order Form'!I39,0)</f>
        <v>0</v>
      </c>
      <c r="C40" s="10">
        <f>IF('Order Form'!B39='Go-In! &amp; Fast Eddie Package BD'!$C$34,+'Order Form'!I39,0)</f>
        <v>0</v>
      </c>
      <c r="D40" s="12"/>
      <c r="E40" s="4"/>
      <c r="F40" s="12"/>
      <c r="G40" s="12"/>
    </row>
    <row r="41" spans="2:7" ht="14.45" x14ac:dyDescent="0.35">
      <c r="B41" s="10">
        <f>IF('Order Form'!B40='Go-In! &amp; Fast Eddie Package BD'!$B$34,+'Order Form'!I40,0)</f>
        <v>0</v>
      </c>
      <c r="C41" s="10">
        <f>IF('Order Form'!B40='Go-In! &amp; Fast Eddie Package BD'!$C$34,+'Order Form'!I40,0)</f>
        <v>0</v>
      </c>
      <c r="D41" s="12"/>
      <c r="E41" s="4"/>
      <c r="F41" s="12"/>
      <c r="G41" s="12"/>
    </row>
    <row r="42" spans="2:7" ht="14.45" x14ac:dyDescent="0.35">
      <c r="B42" s="10">
        <f>IF('Order Form'!B41='Go-In! &amp; Fast Eddie Package BD'!$B$34,+'Order Form'!I41,0)</f>
        <v>0</v>
      </c>
      <c r="C42" s="10">
        <f>IF('Order Form'!B41='Go-In! &amp; Fast Eddie Package BD'!$C$34,+'Order Form'!I41,0)</f>
        <v>0</v>
      </c>
      <c r="D42" s="12"/>
      <c r="E42" s="4"/>
      <c r="F42" s="12"/>
      <c r="G42" s="12"/>
    </row>
    <row r="43" spans="2:7" ht="14.45" x14ac:dyDescent="0.35">
      <c r="B43" s="10">
        <f>IF('Order Form'!B42='Go-In! &amp; Fast Eddie Package BD'!$B$34,+'Order Form'!I42,0)</f>
        <v>0</v>
      </c>
      <c r="C43" s="10">
        <f>IF('Order Form'!B42='Go-In! &amp; Fast Eddie Package BD'!$C$34,+'Order Form'!I42,0)</f>
        <v>0</v>
      </c>
      <c r="F43" s="5"/>
      <c r="G43" s="5"/>
    </row>
    <row r="44" spans="2:7" ht="14.45" x14ac:dyDescent="0.35">
      <c r="B44" s="10">
        <f>IF('Order Form'!B43='Go-In! &amp; Fast Eddie Package BD'!$B$34,+'Order Form'!I43,0)</f>
        <v>0</v>
      </c>
      <c r="C44" s="10">
        <f>IF('Order Form'!B43='Go-In! &amp; Fast Eddie Package BD'!$C$34,+'Order Form'!I43,0)</f>
        <v>0</v>
      </c>
      <c r="F44" s="5"/>
      <c r="G44" s="5"/>
    </row>
    <row r="45" spans="2:7" ht="14.45" x14ac:dyDescent="0.35">
      <c r="B45" s="10">
        <f>IF('Order Form'!B44='Go-In! &amp; Fast Eddie Package BD'!$B$34,+'Order Form'!I44,0)</f>
        <v>0</v>
      </c>
      <c r="C45" s="10">
        <f>IF('Order Form'!B44='Go-In! &amp; Fast Eddie Package BD'!$C$34,+'Order Form'!I44,0)</f>
        <v>0</v>
      </c>
      <c r="F45" s="5"/>
      <c r="G45" s="5"/>
    </row>
    <row r="46" spans="2:7" ht="14.45" x14ac:dyDescent="0.35">
      <c r="B46" s="10">
        <f>IF('Order Form'!B45='Go-In! &amp; Fast Eddie Package BD'!$B$34,+'Order Form'!I45,0)</f>
        <v>0</v>
      </c>
      <c r="C46" s="10">
        <f>IF('Order Form'!B45='Go-In! &amp; Fast Eddie Package BD'!$C$34,+'Order Form'!I45,0)</f>
        <v>0</v>
      </c>
      <c r="F46" s="5"/>
      <c r="G46" s="5"/>
    </row>
    <row r="47" spans="2:7" x14ac:dyDescent="0.25">
      <c r="B47" s="10">
        <f>IF('Order Form'!B46='Go-In! &amp; Fast Eddie Package BD'!$B$34,+'Order Form'!I46,0)</f>
        <v>0</v>
      </c>
      <c r="C47" s="10">
        <f>IF('Order Form'!B46='Go-In! &amp; Fast Eddie Package BD'!$C$34,+'Order Form'!I46,0)</f>
        <v>0</v>
      </c>
    </row>
    <row r="48" spans="2:7" x14ac:dyDescent="0.25">
      <c r="B48" s="10">
        <f>IF('Order Form'!B47='Go-In! &amp; Fast Eddie Package BD'!$B$34,+'Order Form'!I47,0)</f>
        <v>0</v>
      </c>
      <c r="C48" s="10">
        <f>IF('Order Form'!B47='Go-In! &amp; Fast Eddie Package BD'!$C$34,+'Order Form'!I47,0)</f>
        <v>0</v>
      </c>
    </row>
    <row r="49" spans="2:3" x14ac:dyDescent="0.25">
      <c r="B49" s="10">
        <f>IF('Order Form'!B48='Go-In! &amp; Fast Eddie Package BD'!$B$34,+'Order Form'!I48,0)</f>
        <v>0</v>
      </c>
      <c r="C49" s="10">
        <f>IF('Order Form'!B48='Go-In! &amp; Fast Eddie Package BD'!$C$34,+'Order Form'!I48,0)</f>
        <v>0</v>
      </c>
    </row>
    <row r="50" spans="2:3" x14ac:dyDescent="0.25">
      <c r="B50" s="10">
        <f>IF('Order Form'!B49='Go-In! &amp; Fast Eddie Package BD'!$B$34,+'Order Form'!I49,0)</f>
        <v>0</v>
      </c>
      <c r="C50" s="10">
        <f>IF('Order Form'!B49='Go-In! &amp; Fast Eddie Package BD'!$C$34,+'Order Form'!I49,0)</f>
        <v>0</v>
      </c>
    </row>
    <row r="51" spans="2:3" x14ac:dyDescent="0.25">
      <c r="B51" s="10">
        <f>IF('Order Form'!B50='Go-In! &amp; Fast Eddie Package BD'!$B$34,+'Order Form'!I50,0)</f>
        <v>0</v>
      </c>
      <c r="C51" s="10">
        <f>IF('Order Form'!B50='Go-In! &amp; Fast Eddie Package BD'!$C$34,+'Order Form'!I50,0)</f>
        <v>0</v>
      </c>
    </row>
    <row r="52" spans="2:3" x14ac:dyDescent="0.25">
      <c r="B52" s="10">
        <f>IF('Order Form'!B51='Go-In! &amp; Fast Eddie Package BD'!$B$34,+'Order Form'!I51,0)</f>
        <v>0</v>
      </c>
      <c r="C52" s="10">
        <f>IF('Order Form'!B51='Go-In! &amp; Fast Eddie Package BD'!$C$34,+'Order Form'!I51,0)</f>
        <v>0</v>
      </c>
    </row>
    <row r="53" spans="2:3" x14ac:dyDescent="0.25">
      <c r="B53" s="10">
        <f>IF('Order Form'!B52='Go-In! &amp; Fast Eddie Package BD'!$B$34,+'Order Form'!I52,0)</f>
        <v>0</v>
      </c>
      <c r="C53" s="10">
        <f>IF('Order Form'!B52='Go-In! &amp; Fast Eddie Package BD'!$C$34,+'Order Form'!I52,0)</f>
        <v>0</v>
      </c>
    </row>
    <row r="54" spans="2:3" x14ac:dyDescent="0.25">
      <c r="B54" s="10">
        <f>IF('Order Form'!B53='Go-In! &amp; Fast Eddie Package BD'!$B$34,+'Order Form'!I53,0)</f>
        <v>0</v>
      </c>
      <c r="C54" s="10">
        <f>IF('Order Form'!B53='Go-In! &amp; Fast Eddie Package BD'!$C$34,+'Order Form'!I53,0)</f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B3:M506"/>
  <sheetViews>
    <sheetView workbookViewId="0">
      <selection activeCell="AE18" sqref="AE18"/>
    </sheetView>
  </sheetViews>
  <sheetFormatPr defaultRowHeight="15" x14ac:dyDescent="0.25"/>
  <cols>
    <col min="1" max="1" width="3.85546875" customWidth="1"/>
    <col min="2" max="2" width="14.42578125" style="2" customWidth="1"/>
    <col min="3" max="3" width="3" customWidth="1"/>
    <col min="6" max="6" width="3.28515625" customWidth="1"/>
    <col min="15" max="15" width="5.7109375" customWidth="1"/>
    <col min="16" max="16" width="3.140625" customWidth="1"/>
  </cols>
  <sheetData>
    <row r="3" spans="2:13" ht="14.45" x14ac:dyDescent="0.35">
      <c r="B3" t="s">
        <v>106</v>
      </c>
      <c r="J3" t="s">
        <v>107</v>
      </c>
    </row>
    <row r="4" spans="2:13" ht="14.45" x14ac:dyDescent="0.35">
      <c r="B4"/>
    </row>
    <row r="5" spans="2:13" ht="14.45" x14ac:dyDescent="0.35">
      <c r="G5" t="s">
        <v>52</v>
      </c>
    </row>
    <row r="6" spans="2:13" ht="14.45" x14ac:dyDescent="0.35">
      <c r="B6" s="2" t="s">
        <v>53</v>
      </c>
      <c r="D6" t="s">
        <v>54</v>
      </c>
      <c r="G6" t="s">
        <v>55</v>
      </c>
      <c r="J6" t="s">
        <v>53</v>
      </c>
      <c r="L6" t="s">
        <v>109</v>
      </c>
    </row>
    <row r="8" spans="2:13" ht="14.45" x14ac:dyDescent="0.35">
      <c r="B8" s="2" t="s">
        <v>230</v>
      </c>
      <c r="D8" t="s">
        <v>230</v>
      </c>
      <c r="E8" s="3">
        <v>4</v>
      </c>
      <c r="G8">
        <v>1</v>
      </c>
      <c r="H8" t="s">
        <v>230</v>
      </c>
      <c r="J8" t="s">
        <v>230</v>
      </c>
      <c r="L8" t="s">
        <v>230</v>
      </c>
      <c r="M8">
        <v>6.5</v>
      </c>
    </row>
    <row r="9" spans="2:13" ht="14.45" x14ac:dyDescent="0.35">
      <c r="B9" s="2" t="s">
        <v>231</v>
      </c>
      <c r="D9" t="s">
        <v>231</v>
      </c>
      <c r="E9" s="3">
        <v>3</v>
      </c>
      <c r="G9">
        <f>+G8+1</f>
        <v>2</v>
      </c>
      <c r="H9" t="s">
        <v>230</v>
      </c>
      <c r="J9" t="s">
        <v>231</v>
      </c>
      <c r="L9" t="s">
        <v>231</v>
      </c>
      <c r="M9">
        <v>5.5</v>
      </c>
    </row>
    <row r="10" spans="2:13" ht="14.45" x14ac:dyDescent="0.35">
      <c r="B10" s="2" t="s">
        <v>232</v>
      </c>
      <c r="D10" t="s">
        <v>232</v>
      </c>
      <c r="E10" s="3">
        <v>2</v>
      </c>
      <c r="G10">
        <f t="shared" ref="G10:G73" si="0">+G9+1</f>
        <v>3</v>
      </c>
      <c r="H10" t="s">
        <v>230</v>
      </c>
      <c r="J10" t="s">
        <v>232</v>
      </c>
      <c r="L10" t="s">
        <v>232</v>
      </c>
      <c r="M10">
        <v>4.5</v>
      </c>
    </row>
    <row r="11" spans="2:13" ht="14.45" x14ac:dyDescent="0.35">
      <c r="B11" s="2" t="s">
        <v>233</v>
      </c>
      <c r="D11" t="s">
        <v>233</v>
      </c>
      <c r="E11" s="3">
        <v>1</v>
      </c>
      <c r="G11">
        <f t="shared" si="0"/>
        <v>4</v>
      </c>
      <c r="H11" t="s">
        <v>230</v>
      </c>
      <c r="J11" t="s">
        <v>233</v>
      </c>
      <c r="L11" t="s">
        <v>233</v>
      </c>
      <c r="M11">
        <v>3.5</v>
      </c>
    </row>
    <row r="12" spans="2:13" ht="14.45" x14ac:dyDescent="0.35">
      <c r="B12" s="2" t="s">
        <v>234</v>
      </c>
      <c r="D12" t="s">
        <v>234</v>
      </c>
      <c r="E12" s="3">
        <v>1</v>
      </c>
      <c r="G12">
        <f t="shared" si="0"/>
        <v>5</v>
      </c>
      <c r="H12" t="s">
        <v>230</v>
      </c>
      <c r="J12" t="s">
        <v>234</v>
      </c>
      <c r="L12" t="s">
        <v>234</v>
      </c>
      <c r="M12">
        <v>3.5</v>
      </c>
    </row>
    <row r="13" spans="2:13" ht="14.45" x14ac:dyDescent="0.35">
      <c r="B13" s="2" t="s">
        <v>235</v>
      </c>
      <c r="D13" t="s">
        <v>235</v>
      </c>
      <c r="E13" s="3">
        <v>1</v>
      </c>
      <c r="G13">
        <f t="shared" si="0"/>
        <v>6</v>
      </c>
      <c r="H13" t="s">
        <v>230</v>
      </c>
      <c r="J13" t="s">
        <v>235</v>
      </c>
      <c r="L13" t="s">
        <v>235</v>
      </c>
      <c r="M13">
        <v>3.5</v>
      </c>
    </row>
    <row r="14" spans="2:13" ht="14.45" x14ac:dyDescent="0.35">
      <c r="E14" s="3"/>
      <c r="G14">
        <f t="shared" si="0"/>
        <v>7</v>
      </c>
      <c r="H14" t="s">
        <v>230</v>
      </c>
    </row>
    <row r="15" spans="2:13" ht="14.45" x14ac:dyDescent="0.35">
      <c r="G15">
        <f t="shared" si="0"/>
        <v>8</v>
      </c>
      <c r="H15" t="s">
        <v>230</v>
      </c>
    </row>
    <row r="16" spans="2:13" ht="14.45" x14ac:dyDescent="0.35">
      <c r="G16">
        <f t="shared" si="0"/>
        <v>9</v>
      </c>
      <c r="H16" t="s">
        <v>230</v>
      </c>
    </row>
    <row r="17" spans="2:8" ht="14.45" x14ac:dyDescent="0.35">
      <c r="G17">
        <f t="shared" si="0"/>
        <v>10</v>
      </c>
      <c r="H17" t="s">
        <v>230</v>
      </c>
    </row>
    <row r="18" spans="2:8" ht="14.45" x14ac:dyDescent="0.35">
      <c r="G18">
        <f t="shared" si="0"/>
        <v>11</v>
      </c>
      <c r="H18" t="s">
        <v>230</v>
      </c>
    </row>
    <row r="19" spans="2:8" ht="14.45" x14ac:dyDescent="0.35">
      <c r="G19">
        <f t="shared" si="0"/>
        <v>12</v>
      </c>
      <c r="H19" t="s">
        <v>230</v>
      </c>
    </row>
    <row r="20" spans="2:8" ht="14.45" x14ac:dyDescent="0.35">
      <c r="G20">
        <f t="shared" si="0"/>
        <v>13</v>
      </c>
      <c r="H20" t="s">
        <v>230</v>
      </c>
    </row>
    <row r="21" spans="2:8" ht="14.45" x14ac:dyDescent="0.35">
      <c r="G21">
        <f t="shared" si="0"/>
        <v>14</v>
      </c>
      <c r="H21" t="s">
        <v>230</v>
      </c>
    </row>
    <row r="22" spans="2:8" ht="14.45" x14ac:dyDescent="0.35">
      <c r="G22">
        <f t="shared" si="0"/>
        <v>15</v>
      </c>
      <c r="H22" t="s">
        <v>230</v>
      </c>
    </row>
    <row r="23" spans="2:8" ht="14.45" x14ac:dyDescent="0.35">
      <c r="G23">
        <f t="shared" si="0"/>
        <v>16</v>
      </c>
      <c r="H23" t="s">
        <v>230</v>
      </c>
    </row>
    <row r="24" spans="2:8" ht="14.45" x14ac:dyDescent="0.35">
      <c r="G24">
        <f t="shared" si="0"/>
        <v>17</v>
      </c>
      <c r="H24" t="s">
        <v>230</v>
      </c>
    </row>
    <row r="25" spans="2:8" ht="14.45" x14ac:dyDescent="0.35">
      <c r="G25">
        <f t="shared" si="0"/>
        <v>18</v>
      </c>
      <c r="H25" t="s">
        <v>230</v>
      </c>
    </row>
    <row r="26" spans="2:8" ht="14.45" x14ac:dyDescent="0.35">
      <c r="G26">
        <f t="shared" si="0"/>
        <v>19</v>
      </c>
      <c r="H26" t="s">
        <v>230</v>
      </c>
    </row>
    <row r="27" spans="2:8" ht="14.45" x14ac:dyDescent="0.35">
      <c r="G27">
        <f t="shared" si="0"/>
        <v>20</v>
      </c>
      <c r="H27" t="s">
        <v>230</v>
      </c>
    </row>
    <row r="28" spans="2:8" ht="14.45" x14ac:dyDescent="0.35">
      <c r="G28">
        <f t="shared" si="0"/>
        <v>21</v>
      </c>
      <c r="H28" t="s">
        <v>230</v>
      </c>
    </row>
    <row r="29" spans="2:8" ht="14.45" x14ac:dyDescent="0.35">
      <c r="B29"/>
      <c r="G29">
        <f t="shared" si="0"/>
        <v>22</v>
      </c>
      <c r="H29" t="s">
        <v>230</v>
      </c>
    </row>
    <row r="30" spans="2:8" ht="14.45" x14ac:dyDescent="0.35">
      <c r="B30"/>
      <c r="G30">
        <f t="shared" si="0"/>
        <v>23</v>
      </c>
      <c r="H30" t="s">
        <v>230</v>
      </c>
    </row>
    <row r="31" spans="2:8" x14ac:dyDescent="0.25">
      <c r="B31"/>
      <c r="G31">
        <f t="shared" si="0"/>
        <v>24</v>
      </c>
      <c r="H31" t="s">
        <v>231</v>
      </c>
    </row>
    <row r="32" spans="2:8" x14ac:dyDescent="0.25">
      <c r="B32"/>
      <c r="G32">
        <f t="shared" si="0"/>
        <v>25</v>
      </c>
      <c r="H32" t="s">
        <v>231</v>
      </c>
    </row>
    <row r="33" spans="7:8" customFormat="1" x14ac:dyDescent="0.25">
      <c r="G33">
        <f t="shared" si="0"/>
        <v>26</v>
      </c>
      <c r="H33" t="s">
        <v>231</v>
      </c>
    </row>
    <row r="34" spans="7:8" customFormat="1" x14ac:dyDescent="0.25">
      <c r="G34">
        <f t="shared" si="0"/>
        <v>27</v>
      </c>
      <c r="H34" t="s">
        <v>231</v>
      </c>
    </row>
    <row r="35" spans="7:8" customFormat="1" x14ac:dyDescent="0.25">
      <c r="G35">
        <f t="shared" si="0"/>
        <v>28</v>
      </c>
      <c r="H35" t="s">
        <v>231</v>
      </c>
    </row>
    <row r="36" spans="7:8" customFormat="1" x14ac:dyDescent="0.25">
      <c r="G36">
        <f t="shared" si="0"/>
        <v>29</v>
      </c>
      <c r="H36" t="s">
        <v>231</v>
      </c>
    </row>
    <row r="37" spans="7:8" customFormat="1" x14ac:dyDescent="0.25">
      <c r="G37">
        <f t="shared" si="0"/>
        <v>30</v>
      </c>
      <c r="H37" t="s">
        <v>231</v>
      </c>
    </row>
    <row r="38" spans="7:8" customFormat="1" x14ac:dyDescent="0.25">
      <c r="G38">
        <f t="shared" si="0"/>
        <v>31</v>
      </c>
      <c r="H38" t="s">
        <v>231</v>
      </c>
    </row>
    <row r="39" spans="7:8" customFormat="1" x14ac:dyDescent="0.25">
      <c r="G39">
        <f t="shared" si="0"/>
        <v>32</v>
      </c>
      <c r="H39" t="s">
        <v>231</v>
      </c>
    </row>
    <row r="40" spans="7:8" customFormat="1" x14ac:dyDescent="0.25">
      <c r="G40">
        <f t="shared" si="0"/>
        <v>33</v>
      </c>
      <c r="H40" t="s">
        <v>231</v>
      </c>
    </row>
    <row r="41" spans="7:8" customFormat="1" x14ac:dyDescent="0.25">
      <c r="G41">
        <f t="shared" si="0"/>
        <v>34</v>
      </c>
      <c r="H41" t="s">
        <v>231</v>
      </c>
    </row>
    <row r="42" spans="7:8" customFormat="1" x14ac:dyDescent="0.25">
      <c r="G42">
        <f t="shared" si="0"/>
        <v>35</v>
      </c>
      <c r="H42" t="s">
        <v>231</v>
      </c>
    </row>
    <row r="43" spans="7:8" customFormat="1" x14ac:dyDescent="0.25">
      <c r="G43">
        <f t="shared" si="0"/>
        <v>36</v>
      </c>
      <c r="H43" t="s">
        <v>231</v>
      </c>
    </row>
    <row r="44" spans="7:8" customFormat="1" x14ac:dyDescent="0.25">
      <c r="G44">
        <f t="shared" si="0"/>
        <v>37</v>
      </c>
      <c r="H44" t="s">
        <v>231</v>
      </c>
    </row>
    <row r="45" spans="7:8" customFormat="1" x14ac:dyDescent="0.25">
      <c r="G45">
        <f t="shared" si="0"/>
        <v>38</v>
      </c>
      <c r="H45" t="s">
        <v>231</v>
      </c>
    </row>
    <row r="46" spans="7:8" customFormat="1" x14ac:dyDescent="0.25">
      <c r="G46">
        <f t="shared" si="0"/>
        <v>39</v>
      </c>
      <c r="H46" t="s">
        <v>231</v>
      </c>
    </row>
    <row r="47" spans="7:8" customFormat="1" x14ac:dyDescent="0.25">
      <c r="G47">
        <f t="shared" si="0"/>
        <v>40</v>
      </c>
      <c r="H47" t="s">
        <v>231</v>
      </c>
    </row>
    <row r="48" spans="7:8" customFormat="1" x14ac:dyDescent="0.25">
      <c r="G48">
        <f t="shared" si="0"/>
        <v>41</v>
      </c>
      <c r="H48" t="s">
        <v>231</v>
      </c>
    </row>
    <row r="49" spans="7:8" customFormat="1" x14ac:dyDescent="0.25">
      <c r="G49">
        <f t="shared" si="0"/>
        <v>42</v>
      </c>
      <c r="H49" t="s">
        <v>231</v>
      </c>
    </row>
    <row r="50" spans="7:8" customFormat="1" x14ac:dyDescent="0.25">
      <c r="G50">
        <f t="shared" si="0"/>
        <v>43</v>
      </c>
      <c r="H50" t="s">
        <v>231</v>
      </c>
    </row>
    <row r="51" spans="7:8" customFormat="1" x14ac:dyDescent="0.25">
      <c r="G51">
        <f t="shared" si="0"/>
        <v>44</v>
      </c>
      <c r="H51" t="s">
        <v>231</v>
      </c>
    </row>
    <row r="52" spans="7:8" customFormat="1" x14ac:dyDescent="0.25">
      <c r="G52">
        <f t="shared" si="0"/>
        <v>45</v>
      </c>
      <c r="H52" t="s">
        <v>231</v>
      </c>
    </row>
    <row r="53" spans="7:8" customFormat="1" x14ac:dyDescent="0.25">
      <c r="G53">
        <f t="shared" si="0"/>
        <v>46</v>
      </c>
      <c r="H53" t="s">
        <v>231</v>
      </c>
    </row>
    <row r="54" spans="7:8" customFormat="1" x14ac:dyDescent="0.25">
      <c r="G54">
        <f t="shared" si="0"/>
        <v>47</v>
      </c>
      <c r="H54" t="s">
        <v>231</v>
      </c>
    </row>
    <row r="55" spans="7:8" customFormat="1" x14ac:dyDescent="0.25">
      <c r="G55">
        <f t="shared" si="0"/>
        <v>48</v>
      </c>
      <c r="H55" t="s">
        <v>231</v>
      </c>
    </row>
    <row r="56" spans="7:8" customFormat="1" x14ac:dyDescent="0.25">
      <c r="G56">
        <f t="shared" si="0"/>
        <v>49</v>
      </c>
      <c r="H56" t="s">
        <v>231</v>
      </c>
    </row>
    <row r="57" spans="7:8" customFormat="1" x14ac:dyDescent="0.25">
      <c r="G57">
        <f t="shared" si="0"/>
        <v>50</v>
      </c>
      <c r="H57" t="s">
        <v>231</v>
      </c>
    </row>
    <row r="58" spans="7:8" customFormat="1" x14ac:dyDescent="0.25">
      <c r="G58">
        <f t="shared" si="0"/>
        <v>51</v>
      </c>
      <c r="H58" t="s">
        <v>231</v>
      </c>
    </row>
    <row r="59" spans="7:8" customFormat="1" x14ac:dyDescent="0.25">
      <c r="G59">
        <f t="shared" si="0"/>
        <v>52</v>
      </c>
      <c r="H59" t="s">
        <v>231</v>
      </c>
    </row>
    <row r="60" spans="7:8" customFormat="1" x14ac:dyDescent="0.25">
      <c r="G60">
        <f t="shared" si="0"/>
        <v>53</v>
      </c>
      <c r="H60" t="s">
        <v>231</v>
      </c>
    </row>
    <row r="61" spans="7:8" customFormat="1" x14ac:dyDescent="0.25">
      <c r="G61">
        <f t="shared" si="0"/>
        <v>54</v>
      </c>
      <c r="H61" t="s">
        <v>231</v>
      </c>
    </row>
    <row r="62" spans="7:8" customFormat="1" x14ac:dyDescent="0.25">
      <c r="G62">
        <f t="shared" si="0"/>
        <v>55</v>
      </c>
      <c r="H62" t="s">
        <v>231</v>
      </c>
    </row>
    <row r="63" spans="7:8" customFormat="1" x14ac:dyDescent="0.25">
      <c r="G63">
        <f t="shared" si="0"/>
        <v>56</v>
      </c>
      <c r="H63" t="s">
        <v>231</v>
      </c>
    </row>
    <row r="64" spans="7:8" customFormat="1" x14ac:dyDescent="0.25">
      <c r="G64">
        <f t="shared" si="0"/>
        <v>57</v>
      </c>
      <c r="H64" t="s">
        <v>231</v>
      </c>
    </row>
    <row r="65" spans="7:8" customFormat="1" x14ac:dyDescent="0.25">
      <c r="G65">
        <f t="shared" si="0"/>
        <v>58</v>
      </c>
      <c r="H65" t="s">
        <v>231</v>
      </c>
    </row>
    <row r="66" spans="7:8" customFormat="1" x14ac:dyDescent="0.25">
      <c r="G66">
        <f t="shared" si="0"/>
        <v>59</v>
      </c>
      <c r="H66" t="s">
        <v>231</v>
      </c>
    </row>
    <row r="67" spans="7:8" customFormat="1" x14ac:dyDescent="0.25">
      <c r="G67">
        <f t="shared" si="0"/>
        <v>60</v>
      </c>
      <c r="H67" t="s">
        <v>231</v>
      </c>
    </row>
    <row r="68" spans="7:8" customFormat="1" x14ac:dyDescent="0.25">
      <c r="G68">
        <f t="shared" si="0"/>
        <v>61</v>
      </c>
      <c r="H68" t="s">
        <v>231</v>
      </c>
    </row>
    <row r="69" spans="7:8" customFormat="1" x14ac:dyDescent="0.25">
      <c r="G69">
        <f t="shared" si="0"/>
        <v>62</v>
      </c>
      <c r="H69" t="s">
        <v>231</v>
      </c>
    </row>
    <row r="70" spans="7:8" customFormat="1" x14ac:dyDescent="0.25">
      <c r="G70">
        <f t="shared" si="0"/>
        <v>63</v>
      </c>
      <c r="H70" t="s">
        <v>231</v>
      </c>
    </row>
    <row r="71" spans="7:8" customFormat="1" x14ac:dyDescent="0.25">
      <c r="G71">
        <f t="shared" si="0"/>
        <v>64</v>
      </c>
      <c r="H71" t="s">
        <v>231</v>
      </c>
    </row>
    <row r="72" spans="7:8" customFormat="1" x14ac:dyDescent="0.25">
      <c r="G72">
        <f t="shared" si="0"/>
        <v>65</v>
      </c>
      <c r="H72" t="s">
        <v>231</v>
      </c>
    </row>
    <row r="73" spans="7:8" customFormat="1" x14ac:dyDescent="0.25">
      <c r="G73">
        <f t="shared" si="0"/>
        <v>66</v>
      </c>
      <c r="H73" t="s">
        <v>231</v>
      </c>
    </row>
    <row r="74" spans="7:8" customFormat="1" x14ac:dyDescent="0.25">
      <c r="G74">
        <f t="shared" ref="G74:G137" si="1">+G73+1</f>
        <v>67</v>
      </c>
      <c r="H74" t="s">
        <v>231</v>
      </c>
    </row>
    <row r="75" spans="7:8" customFormat="1" x14ac:dyDescent="0.25">
      <c r="G75">
        <f t="shared" si="1"/>
        <v>68</v>
      </c>
      <c r="H75" t="s">
        <v>231</v>
      </c>
    </row>
    <row r="76" spans="7:8" customFormat="1" x14ac:dyDescent="0.25">
      <c r="G76">
        <f t="shared" si="1"/>
        <v>69</v>
      </c>
      <c r="H76" t="s">
        <v>231</v>
      </c>
    </row>
    <row r="77" spans="7:8" customFormat="1" x14ac:dyDescent="0.25">
      <c r="G77">
        <f t="shared" si="1"/>
        <v>70</v>
      </c>
      <c r="H77" t="s">
        <v>231</v>
      </c>
    </row>
    <row r="78" spans="7:8" customFormat="1" x14ac:dyDescent="0.25">
      <c r="G78">
        <f t="shared" si="1"/>
        <v>71</v>
      </c>
      <c r="H78" t="s">
        <v>231</v>
      </c>
    </row>
    <row r="79" spans="7:8" customFormat="1" x14ac:dyDescent="0.25">
      <c r="G79">
        <f t="shared" si="1"/>
        <v>72</v>
      </c>
      <c r="H79" t="s">
        <v>231</v>
      </c>
    </row>
    <row r="80" spans="7:8" customFormat="1" x14ac:dyDescent="0.25">
      <c r="G80">
        <f t="shared" si="1"/>
        <v>73</v>
      </c>
      <c r="H80" t="s">
        <v>231</v>
      </c>
    </row>
    <row r="81" spans="7:8" customFormat="1" x14ac:dyDescent="0.25">
      <c r="G81">
        <f t="shared" si="1"/>
        <v>74</v>
      </c>
      <c r="H81" t="s">
        <v>231</v>
      </c>
    </row>
    <row r="82" spans="7:8" customFormat="1" x14ac:dyDescent="0.25">
      <c r="G82">
        <f t="shared" si="1"/>
        <v>75</v>
      </c>
      <c r="H82" t="s">
        <v>231</v>
      </c>
    </row>
    <row r="83" spans="7:8" customFormat="1" x14ac:dyDescent="0.25">
      <c r="G83">
        <f t="shared" si="1"/>
        <v>76</v>
      </c>
      <c r="H83" t="s">
        <v>231</v>
      </c>
    </row>
    <row r="84" spans="7:8" customFormat="1" x14ac:dyDescent="0.25">
      <c r="G84">
        <f t="shared" si="1"/>
        <v>77</v>
      </c>
      <c r="H84" t="s">
        <v>231</v>
      </c>
    </row>
    <row r="85" spans="7:8" customFormat="1" x14ac:dyDescent="0.25">
      <c r="G85">
        <f t="shared" si="1"/>
        <v>78</v>
      </c>
      <c r="H85" t="s">
        <v>231</v>
      </c>
    </row>
    <row r="86" spans="7:8" customFormat="1" x14ac:dyDescent="0.25">
      <c r="G86">
        <f t="shared" si="1"/>
        <v>79</v>
      </c>
      <c r="H86" t="s">
        <v>231</v>
      </c>
    </row>
    <row r="87" spans="7:8" customFormat="1" x14ac:dyDescent="0.25">
      <c r="G87">
        <f t="shared" si="1"/>
        <v>80</v>
      </c>
      <c r="H87" t="s">
        <v>231</v>
      </c>
    </row>
    <row r="88" spans="7:8" customFormat="1" x14ac:dyDescent="0.25">
      <c r="G88">
        <f t="shared" si="1"/>
        <v>81</v>
      </c>
      <c r="H88" t="s">
        <v>231</v>
      </c>
    </row>
    <row r="89" spans="7:8" customFormat="1" x14ac:dyDescent="0.25">
      <c r="G89">
        <f t="shared" si="1"/>
        <v>82</v>
      </c>
      <c r="H89" t="s">
        <v>231</v>
      </c>
    </row>
    <row r="90" spans="7:8" customFormat="1" x14ac:dyDescent="0.25">
      <c r="G90">
        <f t="shared" si="1"/>
        <v>83</v>
      </c>
      <c r="H90" t="s">
        <v>231</v>
      </c>
    </row>
    <row r="91" spans="7:8" customFormat="1" x14ac:dyDescent="0.25">
      <c r="G91">
        <f t="shared" si="1"/>
        <v>84</v>
      </c>
      <c r="H91" t="s">
        <v>231</v>
      </c>
    </row>
    <row r="92" spans="7:8" customFormat="1" x14ac:dyDescent="0.25">
      <c r="G92">
        <f t="shared" si="1"/>
        <v>85</v>
      </c>
      <c r="H92" t="s">
        <v>231</v>
      </c>
    </row>
    <row r="93" spans="7:8" customFormat="1" x14ac:dyDescent="0.25">
      <c r="G93">
        <f t="shared" si="1"/>
        <v>86</v>
      </c>
      <c r="H93" t="s">
        <v>231</v>
      </c>
    </row>
    <row r="94" spans="7:8" customFormat="1" x14ac:dyDescent="0.25">
      <c r="G94">
        <f t="shared" si="1"/>
        <v>87</v>
      </c>
      <c r="H94" t="s">
        <v>231</v>
      </c>
    </row>
    <row r="95" spans="7:8" customFormat="1" x14ac:dyDescent="0.25">
      <c r="G95">
        <f t="shared" si="1"/>
        <v>88</v>
      </c>
      <c r="H95" t="s">
        <v>231</v>
      </c>
    </row>
    <row r="96" spans="7:8" customFormat="1" x14ac:dyDescent="0.25">
      <c r="G96">
        <f t="shared" si="1"/>
        <v>89</v>
      </c>
      <c r="H96" t="s">
        <v>231</v>
      </c>
    </row>
    <row r="97" spans="7:8" customFormat="1" x14ac:dyDescent="0.25">
      <c r="G97">
        <f t="shared" si="1"/>
        <v>90</v>
      </c>
      <c r="H97" t="s">
        <v>231</v>
      </c>
    </row>
    <row r="98" spans="7:8" customFormat="1" x14ac:dyDescent="0.25">
      <c r="G98">
        <f t="shared" si="1"/>
        <v>91</v>
      </c>
      <c r="H98" t="s">
        <v>231</v>
      </c>
    </row>
    <row r="99" spans="7:8" customFormat="1" x14ac:dyDescent="0.25">
      <c r="G99">
        <f t="shared" si="1"/>
        <v>92</v>
      </c>
      <c r="H99" t="s">
        <v>231</v>
      </c>
    </row>
    <row r="100" spans="7:8" customFormat="1" x14ac:dyDescent="0.25">
      <c r="G100">
        <f t="shared" si="1"/>
        <v>93</v>
      </c>
      <c r="H100" t="s">
        <v>231</v>
      </c>
    </row>
    <row r="101" spans="7:8" customFormat="1" x14ac:dyDescent="0.25">
      <c r="G101">
        <f t="shared" si="1"/>
        <v>94</v>
      </c>
      <c r="H101" t="s">
        <v>231</v>
      </c>
    </row>
    <row r="102" spans="7:8" customFormat="1" x14ac:dyDescent="0.25">
      <c r="G102">
        <f t="shared" si="1"/>
        <v>95</v>
      </c>
      <c r="H102" t="s">
        <v>231</v>
      </c>
    </row>
    <row r="103" spans="7:8" customFormat="1" x14ac:dyDescent="0.25">
      <c r="G103">
        <f t="shared" si="1"/>
        <v>96</v>
      </c>
      <c r="H103" t="s">
        <v>231</v>
      </c>
    </row>
    <row r="104" spans="7:8" customFormat="1" x14ac:dyDescent="0.25">
      <c r="G104">
        <f t="shared" si="1"/>
        <v>97</v>
      </c>
      <c r="H104" t="s">
        <v>231</v>
      </c>
    </row>
    <row r="105" spans="7:8" customFormat="1" x14ac:dyDescent="0.25">
      <c r="G105">
        <f t="shared" si="1"/>
        <v>98</v>
      </c>
      <c r="H105" t="s">
        <v>231</v>
      </c>
    </row>
    <row r="106" spans="7:8" customFormat="1" x14ac:dyDescent="0.25">
      <c r="G106">
        <f t="shared" si="1"/>
        <v>99</v>
      </c>
      <c r="H106" t="s">
        <v>231</v>
      </c>
    </row>
    <row r="107" spans="7:8" customFormat="1" x14ac:dyDescent="0.25">
      <c r="G107">
        <f t="shared" si="1"/>
        <v>100</v>
      </c>
      <c r="H107" t="s">
        <v>232</v>
      </c>
    </row>
    <row r="108" spans="7:8" customFormat="1" x14ac:dyDescent="0.25">
      <c r="G108">
        <f t="shared" si="1"/>
        <v>101</v>
      </c>
      <c r="H108" t="s">
        <v>232</v>
      </c>
    </row>
    <row r="109" spans="7:8" customFormat="1" x14ac:dyDescent="0.25">
      <c r="G109">
        <f t="shared" si="1"/>
        <v>102</v>
      </c>
      <c r="H109" t="s">
        <v>232</v>
      </c>
    </row>
    <row r="110" spans="7:8" customFormat="1" x14ac:dyDescent="0.25">
      <c r="G110">
        <f t="shared" si="1"/>
        <v>103</v>
      </c>
      <c r="H110" t="s">
        <v>232</v>
      </c>
    </row>
    <row r="111" spans="7:8" customFormat="1" x14ac:dyDescent="0.25">
      <c r="G111">
        <f t="shared" si="1"/>
        <v>104</v>
      </c>
      <c r="H111" t="s">
        <v>232</v>
      </c>
    </row>
    <row r="112" spans="7:8" customFormat="1" x14ac:dyDescent="0.25">
      <c r="G112">
        <f t="shared" si="1"/>
        <v>105</v>
      </c>
      <c r="H112" t="s">
        <v>232</v>
      </c>
    </row>
    <row r="113" spans="7:8" customFormat="1" x14ac:dyDescent="0.25">
      <c r="G113">
        <f t="shared" si="1"/>
        <v>106</v>
      </c>
      <c r="H113" t="s">
        <v>232</v>
      </c>
    </row>
    <row r="114" spans="7:8" customFormat="1" x14ac:dyDescent="0.25">
      <c r="G114">
        <f t="shared" si="1"/>
        <v>107</v>
      </c>
      <c r="H114" t="s">
        <v>232</v>
      </c>
    </row>
    <row r="115" spans="7:8" customFormat="1" x14ac:dyDescent="0.25">
      <c r="G115">
        <f t="shared" si="1"/>
        <v>108</v>
      </c>
      <c r="H115" t="s">
        <v>232</v>
      </c>
    </row>
    <row r="116" spans="7:8" customFormat="1" x14ac:dyDescent="0.25">
      <c r="G116">
        <f t="shared" si="1"/>
        <v>109</v>
      </c>
      <c r="H116" t="s">
        <v>232</v>
      </c>
    </row>
    <row r="117" spans="7:8" customFormat="1" x14ac:dyDescent="0.25">
      <c r="G117">
        <f t="shared" si="1"/>
        <v>110</v>
      </c>
      <c r="H117" t="s">
        <v>232</v>
      </c>
    </row>
    <row r="118" spans="7:8" customFormat="1" x14ac:dyDescent="0.25">
      <c r="G118">
        <f t="shared" si="1"/>
        <v>111</v>
      </c>
      <c r="H118" t="s">
        <v>232</v>
      </c>
    </row>
    <row r="119" spans="7:8" customFormat="1" x14ac:dyDescent="0.25">
      <c r="G119">
        <f t="shared" si="1"/>
        <v>112</v>
      </c>
      <c r="H119" t="s">
        <v>232</v>
      </c>
    </row>
    <row r="120" spans="7:8" customFormat="1" x14ac:dyDescent="0.25">
      <c r="G120">
        <f t="shared" si="1"/>
        <v>113</v>
      </c>
      <c r="H120" t="s">
        <v>232</v>
      </c>
    </row>
    <row r="121" spans="7:8" customFormat="1" x14ac:dyDescent="0.25">
      <c r="G121">
        <f t="shared" si="1"/>
        <v>114</v>
      </c>
      <c r="H121" t="s">
        <v>232</v>
      </c>
    </row>
    <row r="122" spans="7:8" customFormat="1" x14ac:dyDescent="0.25">
      <c r="G122">
        <f t="shared" si="1"/>
        <v>115</v>
      </c>
      <c r="H122" t="s">
        <v>232</v>
      </c>
    </row>
    <row r="123" spans="7:8" customFormat="1" x14ac:dyDescent="0.25">
      <c r="G123">
        <f t="shared" si="1"/>
        <v>116</v>
      </c>
      <c r="H123" t="s">
        <v>232</v>
      </c>
    </row>
    <row r="124" spans="7:8" customFormat="1" x14ac:dyDescent="0.25">
      <c r="G124">
        <f t="shared" si="1"/>
        <v>117</v>
      </c>
      <c r="H124" t="s">
        <v>232</v>
      </c>
    </row>
    <row r="125" spans="7:8" customFormat="1" x14ac:dyDescent="0.25">
      <c r="G125">
        <f t="shared" si="1"/>
        <v>118</v>
      </c>
      <c r="H125" t="s">
        <v>232</v>
      </c>
    </row>
    <row r="126" spans="7:8" customFormat="1" x14ac:dyDescent="0.25">
      <c r="G126">
        <f t="shared" si="1"/>
        <v>119</v>
      </c>
      <c r="H126" t="s">
        <v>232</v>
      </c>
    </row>
    <row r="127" spans="7:8" customFormat="1" x14ac:dyDescent="0.25">
      <c r="G127">
        <f t="shared" si="1"/>
        <v>120</v>
      </c>
      <c r="H127" t="s">
        <v>232</v>
      </c>
    </row>
    <row r="128" spans="7:8" customFormat="1" x14ac:dyDescent="0.25">
      <c r="G128">
        <f t="shared" si="1"/>
        <v>121</v>
      </c>
      <c r="H128" t="s">
        <v>232</v>
      </c>
    </row>
    <row r="129" spans="7:8" customFormat="1" x14ac:dyDescent="0.25">
      <c r="G129">
        <f t="shared" si="1"/>
        <v>122</v>
      </c>
      <c r="H129" t="s">
        <v>232</v>
      </c>
    </row>
    <row r="130" spans="7:8" customFormat="1" x14ac:dyDescent="0.25">
      <c r="G130">
        <f t="shared" si="1"/>
        <v>123</v>
      </c>
      <c r="H130" t="s">
        <v>232</v>
      </c>
    </row>
    <row r="131" spans="7:8" customFormat="1" x14ac:dyDescent="0.25">
      <c r="G131">
        <f t="shared" si="1"/>
        <v>124</v>
      </c>
      <c r="H131" t="s">
        <v>232</v>
      </c>
    </row>
    <row r="132" spans="7:8" customFormat="1" x14ac:dyDescent="0.25">
      <c r="G132">
        <f t="shared" si="1"/>
        <v>125</v>
      </c>
      <c r="H132" t="s">
        <v>232</v>
      </c>
    </row>
    <row r="133" spans="7:8" customFormat="1" x14ac:dyDescent="0.25">
      <c r="G133">
        <f t="shared" si="1"/>
        <v>126</v>
      </c>
      <c r="H133" t="s">
        <v>232</v>
      </c>
    </row>
    <row r="134" spans="7:8" customFormat="1" x14ac:dyDescent="0.25">
      <c r="G134">
        <f t="shared" si="1"/>
        <v>127</v>
      </c>
      <c r="H134" t="s">
        <v>232</v>
      </c>
    </row>
    <row r="135" spans="7:8" customFormat="1" x14ac:dyDescent="0.25">
      <c r="G135">
        <f t="shared" si="1"/>
        <v>128</v>
      </c>
      <c r="H135" t="s">
        <v>232</v>
      </c>
    </row>
    <row r="136" spans="7:8" customFormat="1" x14ac:dyDescent="0.25">
      <c r="G136">
        <f t="shared" si="1"/>
        <v>129</v>
      </c>
      <c r="H136" t="s">
        <v>232</v>
      </c>
    </row>
    <row r="137" spans="7:8" customFormat="1" x14ac:dyDescent="0.25">
      <c r="G137">
        <f t="shared" si="1"/>
        <v>130</v>
      </c>
      <c r="H137" t="s">
        <v>232</v>
      </c>
    </row>
    <row r="138" spans="7:8" customFormat="1" x14ac:dyDescent="0.25">
      <c r="G138">
        <f t="shared" ref="G138:G201" si="2">+G137+1</f>
        <v>131</v>
      </c>
      <c r="H138" t="s">
        <v>232</v>
      </c>
    </row>
    <row r="139" spans="7:8" customFormat="1" x14ac:dyDescent="0.25">
      <c r="G139">
        <f t="shared" si="2"/>
        <v>132</v>
      </c>
      <c r="H139" t="s">
        <v>232</v>
      </c>
    </row>
    <row r="140" spans="7:8" customFormat="1" x14ac:dyDescent="0.25">
      <c r="G140">
        <f t="shared" si="2"/>
        <v>133</v>
      </c>
      <c r="H140" t="s">
        <v>232</v>
      </c>
    </row>
    <row r="141" spans="7:8" customFormat="1" x14ac:dyDescent="0.25">
      <c r="G141">
        <f t="shared" si="2"/>
        <v>134</v>
      </c>
      <c r="H141" t="s">
        <v>232</v>
      </c>
    </row>
    <row r="142" spans="7:8" customFormat="1" x14ac:dyDescent="0.25">
      <c r="G142">
        <f t="shared" si="2"/>
        <v>135</v>
      </c>
      <c r="H142" t="s">
        <v>232</v>
      </c>
    </row>
    <row r="143" spans="7:8" customFormat="1" x14ac:dyDescent="0.25">
      <c r="G143">
        <f t="shared" si="2"/>
        <v>136</v>
      </c>
      <c r="H143" t="s">
        <v>232</v>
      </c>
    </row>
    <row r="144" spans="7:8" customFormat="1" x14ac:dyDescent="0.25">
      <c r="G144">
        <f t="shared" si="2"/>
        <v>137</v>
      </c>
      <c r="H144" t="s">
        <v>232</v>
      </c>
    </row>
    <row r="145" spans="7:8" customFormat="1" x14ac:dyDescent="0.25">
      <c r="G145">
        <f t="shared" si="2"/>
        <v>138</v>
      </c>
      <c r="H145" t="s">
        <v>232</v>
      </c>
    </row>
    <row r="146" spans="7:8" customFormat="1" x14ac:dyDescent="0.25">
      <c r="G146">
        <f t="shared" si="2"/>
        <v>139</v>
      </c>
      <c r="H146" t="s">
        <v>232</v>
      </c>
    </row>
    <row r="147" spans="7:8" customFormat="1" x14ac:dyDescent="0.25">
      <c r="G147">
        <f t="shared" si="2"/>
        <v>140</v>
      </c>
      <c r="H147" t="s">
        <v>232</v>
      </c>
    </row>
    <row r="148" spans="7:8" customFormat="1" x14ac:dyDescent="0.25">
      <c r="G148">
        <f t="shared" si="2"/>
        <v>141</v>
      </c>
      <c r="H148" t="s">
        <v>232</v>
      </c>
    </row>
    <row r="149" spans="7:8" customFormat="1" x14ac:dyDescent="0.25">
      <c r="G149">
        <f t="shared" si="2"/>
        <v>142</v>
      </c>
      <c r="H149" t="s">
        <v>232</v>
      </c>
    </row>
    <row r="150" spans="7:8" customFormat="1" x14ac:dyDescent="0.25">
      <c r="G150">
        <f t="shared" si="2"/>
        <v>143</v>
      </c>
      <c r="H150" t="s">
        <v>232</v>
      </c>
    </row>
    <row r="151" spans="7:8" customFormat="1" x14ac:dyDescent="0.25">
      <c r="G151">
        <f t="shared" si="2"/>
        <v>144</v>
      </c>
      <c r="H151" t="s">
        <v>232</v>
      </c>
    </row>
    <row r="152" spans="7:8" customFormat="1" x14ac:dyDescent="0.25">
      <c r="G152">
        <f t="shared" si="2"/>
        <v>145</v>
      </c>
      <c r="H152" t="s">
        <v>232</v>
      </c>
    </row>
    <row r="153" spans="7:8" customFormat="1" x14ac:dyDescent="0.25">
      <c r="G153">
        <f t="shared" si="2"/>
        <v>146</v>
      </c>
      <c r="H153" t="s">
        <v>232</v>
      </c>
    </row>
    <row r="154" spans="7:8" customFormat="1" x14ac:dyDescent="0.25">
      <c r="G154">
        <f t="shared" si="2"/>
        <v>147</v>
      </c>
      <c r="H154" t="s">
        <v>232</v>
      </c>
    </row>
    <row r="155" spans="7:8" customFormat="1" x14ac:dyDescent="0.25">
      <c r="G155">
        <f t="shared" si="2"/>
        <v>148</v>
      </c>
      <c r="H155" t="s">
        <v>232</v>
      </c>
    </row>
    <row r="156" spans="7:8" customFormat="1" x14ac:dyDescent="0.25">
      <c r="G156">
        <f t="shared" si="2"/>
        <v>149</v>
      </c>
      <c r="H156" t="s">
        <v>232</v>
      </c>
    </row>
    <row r="157" spans="7:8" customFormat="1" x14ac:dyDescent="0.25">
      <c r="G157">
        <f t="shared" si="2"/>
        <v>150</v>
      </c>
      <c r="H157" t="s">
        <v>232</v>
      </c>
    </row>
    <row r="158" spans="7:8" customFormat="1" x14ac:dyDescent="0.25">
      <c r="G158">
        <f t="shared" si="2"/>
        <v>151</v>
      </c>
      <c r="H158" t="s">
        <v>232</v>
      </c>
    </row>
    <row r="159" spans="7:8" customFormat="1" x14ac:dyDescent="0.25">
      <c r="G159">
        <f t="shared" si="2"/>
        <v>152</v>
      </c>
      <c r="H159" t="s">
        <v>232</v>
      </c>
    </row>
    <row r="160" spans="7:8" customFormat="1" x14ac:dyDescent="0.25">
      <c r="G160">
        <f t="shared" si="2"/>
        <v>153</v>
      </c>
      <c r="H160" t="s">
        <v>232</v>
      </c>
    </row>
    <row r="161" spans="7:8" customFormat="1" x14ac:dyDescent="0.25">
      <c r="G161">
        <f t="shared" si="2"/>
        <v>154</v>
      </c>
      <c r="H161" t="s">
        <v>232</v>
      </c>
    </row>
    <row r="162" spans="7:8" customFormat="1" x14ac:dyDescent="0.25">
      <c r="G162">
        <f t="shared" si="2"/>
        <v>155</v>
      </c>
      <c r="H162" t="s">
        <v>232</v>
      </c>
    </row>
    <row r="163" spans="7:8" customFormat="1" x14ac:dyDescent="0.25">
      <c r="G163">
        <f t="shared" si="2"/>
        <v>156</v>
      </c>
      <c r="H163" t="s">
        <v>232</v>
      </c>
    </row>
    <row r="164" spans="7:8" customFormat="1" x14ac:dyDescent="0.25">
      <c r="G164">
        <f t="shared" si="2"/>
        <v>157</v>
      </c>
      <c r="H164" t="s">
        <v>232</v>
      </c>
    </row>
    <row r="165" spans="7:8" customFormat="1" x14ac:dyDescent="0.25">
      <c r="G165">
        <f t="shared" si="2"/>
        <v>158</v>
      </c>
      <c r="H165" t="s">
        <v>232</v>
      </c>
    </row>
    <row r="166" spans="7:8" customFormat="1" x14ac:dyDescent="0.25">
      <c r="G166">
        <f t="shared" si="2"/>
        <v>159</v>
      </c>
      <c r="H166" t="s">
        <v>232</v>
      </c>
    </row>
    <row r="167" spans="7:8" customFormat="1" x14ac:dyDescent="0.25">
      <c r="G167">
        <f t="shared" si="2"/>
        <v>160</v>
      </c>
      <c r="H167" t="s">
        <v>232</v>
      </c>
    </row>
    <row r="168" spans="7:8" customFormat="1" x14ac:dyDescent="0.25">
      <c r="G168">
        <f t="shared" si="2"/>
        <v>161</v>
      </c>
      <c r="H168" t="s">
        <v>232</v>
      </c>
    </row>
    <row r="169" spans="7:8" customFormat="1" x14ac:dyDescent="0.25">
      <c r="G169">
        <f t="shared" si="2"/>
        <v>162</v>
      </c>
      <c r="H169" t="s">
        <v>232</v>
      </c>
    </row>
    <row r="170" spans="7:8" customFormat="1" x14ac:dyDescent="0.25">
      <c r="G170">
        <f t="shared" si="2"/>
        <v>163</v>
      </c>
      <c r="H170" t="s">
        <v>232</v>
      </c>
    </row>
    <row r="171" spans="7:8" customFormat="1" x14ac:dyDescent="0.25">
      <c r="G171">
        <f t="shared" si="2"/>
        <v>164</v>
      </c>
      <c r="H171" t="s">
        <v>232</v>
      </c>
    </row>
    <row r="172" spans="7:8" customFormat="1" x14ac:dyDescent="0.25">
      <c r="G172">
        <f t="shared" si="2"/>
        <v>165</v>
      </c>
      <c r="H172" t="s">
        <v>232</v>
      </c>
    </row>
    <row r="173" spans="7:8" customFormat="1" x14ac:dyDescent="0.25">
      <c r="G173">
        <f t="shared" si="2"/>
        <v>166</v>
      </c>
      <c r="H173" t="s">
        <v>232</v>
      </c>
    </row>
    <row r="174" spans="7:8" customFormat="1" x14ac:dyDescent="0.25">
      <c r="G174">
        <f t="shared" si="2"/>
        <v>167</v>
      </c>
      <c r="H174" t="s">
        <v>232</v>
      </c>
    </row>
    <row r="175" spans="7:8" customFormat="1" x14ac:dyDescent="0.25">
      <c r="G175">
        <f t="shared" si="2"/>
        <v>168</v>
      </c>
      <c r="H175" t="s">
        <v>232</v>
      </c>
    </row>
    <row r="176" spans="7:8" customFormat="1" x14ac:dyDescent="0.25">
      <c r="G176">
        <f t="shared" si="2"/>
        <v>169</v>
      </c>
      <c r="H176" t="s">
        <v>232</v>
      </c>
    </row>
    <row r="177" spans="7:8" customFormat="1" x14ac:dyDescent="0.25">
      <c r="G177">
        <f t="shared" si="2"/>
        <v>170</v>
      </c>
      <c r="H177" t="s">
        <v>232</v>
      </c>
    </row>
    <row r="178" spans="7:8" customFormat="1" x14ac:dyDescent="0.25">
      <c r="G178">
        <f t="shared" si="2"/>
        <v>171</v>
      </c>
      <c r="H178" t="s">
        <v>232</v>
      </c>
    </row>
    <row r="179" spans="7:8" customFormat="1" x14ac:dyDescent="0.25">
      <c r="G179">
        <f t="shared" si="2"/>
        <v>172</v>
      </c>
      <c r="H179" t="s">
        <v>232</v>
      </c>
    </row>
    <row r="180" spans="7:8" customFormat="1" x14ac:dyDescent="0.25">
      <c r="G180">
        <f t="shared" si="2"/>
        <v>173</v>
      </c>
      <c r="H180" t="s">
        <v>232</v>
      </c>
    </row>
    <row r="181" spans="7:8" customFormat="1" x14ac:dyDescent="0.25">
      <c r="G181">
        <f t="shared" si="2"/>
        <v>174</v>
      </c>
      <c r="H181" t="s">
        <v>232</v>
      </c>
    </row>
    <row r="182" spans="7:8" customFormat="1" x14ac:dyDescent="0.25">
      <c r="G182">
        <f t="shared" si="2"/>
        <v>175</v>
      </c>
      <c r="H182" t="s">
        <v>232</v>
      </c>
    </row>
    <row r="183" spans="7:8" customFormat="1" x14ac:dyDescent="0.25">
      <c r="G183">
        <f t="shared" si="2"/>
        <v>176</v>
      </c>
      <c r="H183" t="s">
        <v>232</v>
      </c>
    </row>
    <row r="184" spans="7:8" customFormat="1" x14ac:dyDescent="0.25">
      <c r="G184">
        <f t="shared" si="2"/>
        <v>177</v>
      </c>
      <c r="H184" t="s">
        <v>232</v>
      </c>
    </row>
    <row r="185" spans="7:8" customFormat="1" x14ac:dyDescent="0.25">
      <c r="G185">
        <f t="shared" si="2"/>
        <v>178</v>
      </c>
      <c r="H185" t="s">
        <v>232</v>
      </c>
    </row>
    <row r="186" spans="7:8" customFormat="1" x14ac:dyDescent="0.25">
      <c r="G186">
        <f t="shared" si="2"/>
        <v>179</v>
      </c>
      <c r="H186" t="s">
        <v>232</v>
      </c>
    </row>
    <row r="187" spans="7:8" customFormat="1" x14ac:dyDescent="0.25">
      <c r="G187">
        <f t="shared" si="2"/>
        <v>180</v>
      </c>
      <c r="H187" t="s">
        <v>232</v>
      </c>
    </row>
    <row r="188" spans="7:8" customFormat="1" x14ac:dyDescent="0.25">
      <c r="G188">
        <f t="shared" si="2"/>
        <v>181</v>
      </c>
      <c r="H188" t="s">
        <v>232</v>
      </c>
    </row>
    <row r="189" spans="7:8" customFormat="1" x14ac:dyDescent="0.25">
      <c r="G189">
        <f t="shared" si="2"/>
        <v>182</v>
      </c>
      <c r="H189" t="s">
        <v>232</v>
      </c>
    </row>
    <row r="190" spans="7:8" customFormat="1" x14ac:dyDescent="0.25">
      <c r="G190">
        <f t="shared" si="2"/>
        <v>183</v>
      </c>
      <c r="H190" t="s">
        <v>232</v>
      </c>
    </row>
    <row r="191" spans="7:8" customFormat="1" x14ac:dyDescent="0.25">
      <c r="G191">
        <f t="shared" si="2"/>
        <v>184</v>
      </c>
      <c r="H191" t="s">
        <v>232</v>
      </c>
    </row>
    <row r="192" spans="7:8" customFormat="1" x14ac:dyDescent="0.25">
      <c r="G192">
        <f t="shared" si="2"/>
        <v>185</v>
      </c>
      <c r="H192" t="s">
        <v>232</v>
      </c>
    </row>
    <row r="193" spans="7:8" customFormat="1" x14ac:dyDescent="0.25">
      <c r="G193">
        <f t="shared" si="2"/>
        <v>186</v>
      </c>
      <c r="H193" t="s">
        <v>232</v>
      </c>
    </row>
    <row r="194" spans="7:8" customFormat="1" x14ac:dyDescent="0.25">
      <c r="G194">
        <f t="shared" si="2"/>
        <v>187</v>
      </c>
      <c r="H194" t="s">
        <v>232</v>
      </c>
    </row>
    <row r="195" spans="7:8" customFormat="1" x14ac:dyDescent="0.25">
      <c r="G195">
        <f t="shared" si="2"/>
        <v>188</v>
      </c>
      <c r="H195" t="s">
        <v>232</v>
      </c>
    </row>
    <row r="196" spans="7:8" customFormat="1" x14ac:dyDescent="0.25">
      <c r="G196">
        <f t="shared" si="2"/>
        <v>189</v>
      </c>
      <c r="H196" t="s">
        <v>232</v>
      </c>
    </row>
    <row r="197" spans="7:8" customFormat="1" x14ac:dyDescent="0.25">
      <c r="G197">
        <f t="shared" si="2"/>
        <v>190</v>
      </c>
      <c r="H197" t="s">
        <v>232</v>
      </c>
    </row>
    <row r="198" spans="7:8" customFormat="1" x14ac:dyDescent="0.25">
      <c r="G198">
        <f t="shared" si="2"/>
        <v>191</v>
      </c>
      <c r="H198" t="s">
        <v>232</v>
      </c>
    </row>
    <row r="199" spans="7:8" customFormat="1" x14ac:dyDescent="0.25">
      <c r="G199">
        <f t="shared" si="2"/>
        <v>192</v>
      </c>
      <c r="H199" t="s">
        <v>232</v>
      </c>
    </row>
    <row r="200" spans="7:8" customFormat="1" x14ac:dyDescent="0.25">
      <c r="G200">
        <f t="shared" si="2"/>
        <v>193</v>
      </c>
      <c r="H200" t="s">
        <v>232</v>
      </c>
    </row>
    <row r="201" spans="7:8" customFormat="1" x14ac:dyDescent="0.25">
      <c r="G201">
        <f t="shared" si="2"/>
        <v>194</v>
      </c>
      <c r="H201" t="s">
        <v>232</v>
      </c>
    </row>
    <row r="202" spans="7:8" customFormat="1" x14ac:dyDescent="0.25">
      <c r="G202">
        <f t="shared" ref="G202:G265" si="3">+G201+1</f>
        <v>195</v>
      </c>
      <c r="H202" t="s">
        <v>232</v>
      </c>
    </row>
    <row r="203" spans="7:8" customFormat="1" x14ac:dyDescent="0.25">
      <c r="G203">
        <f t="shared" si="3"/>
        <v>196</v>
      </c>
      <c r="H203" t="s">
        <v>232</v>
      </c>
    </row>
    <row r="204" spans="7:8" customFormat="1" x14ac:dyDescent="0.25">
      <c r="G204">
        <f t="shared" si="3"/>
        <v>197</v>
      </c>
      <c r="H204" t="s">
        <v>232</v>
      </c>
    </row>
    <row r="205" spans="7:8" customFormat="1" x14ac:dyDescent="0.25">
      <c r="G205">
        <f t="shared" si="3"/>
        <v>198</v>
      </c>
      <c r="H205" t="s">
        <v>232</v>
      </c>
    </row>
    <row r="206" spans="7:8" customFormat="1" x14ac:dyDescent="0.25">
      <c r="G206">
        <f t="shared" si="3"/>
        <v>199</v>
      </c>
      <c r="H206" t="s">
        <v>232</v>
      </c>
    </row>
    <row r="207" spans="7:8" customFormat="1" x14ac:dyDescent="0.25">
      <c r="G207">
        <f t="shared" si="3"/>
        <v>200</v>
      </c>
      <c r="H207" t="s">
        <v>233</v>
      </c>
    </row>
    <row r="208" spans="7:8" customFormat="1" x14ac:dyDescent="0.25">
      <c r="G208">
        <f t="shared" si="3"/>
        <v>201</v>
      </c>
      <c r="H208" t="s">
        <v>233</v>
      </c>
    </row>
    <row r="209" spans="7:8" customFormat="1" x14ac:dyDescent="0.25">
      <c r="G209">
        <f t="shared" si="3"/>
        <v>202</v>
      </c>
      <c r="H209" t="s">
        <v>233</v>
      </c>
    </row>
    <row r="210" spans="7:8" customFormat="1" x14ac:dyDescent="0.25">
      <c r="G210">
        <f t="shared" si="3"/>
        <v>203</v>
      </c>
      <c r="H210" t="s">
        <v>233</v>
      </c>
    </row>
    <row r="211" spans="7:8" customFormat="1" x14ac:dyDescent="0.25">
      <c r="G211">
        <f t="shared" si="3"/>
        <v>204</v>
      </c>
      <c r="H211" t="s">
        <v>233</v>
      </c>
    </row>
    <row r="212" spans="7:8" customFormat="1" x14ac:dyDescent="0.25">
      <c r="G212">
        <f t="shared" si="3"/>
        <v>205</v>
      </c>
      <c r="H212" t="s">
        <v>233</v>
      </c>
    </row>
    <row r="213" spans="7:8" customFormat="1" x14ac:dyDescent="0.25">
      <c r="G213">
        <f t="shared" si="3"/>
        <v>206</v>
      </c>
      <c r="H213" t="s">
        <v>233</v>
      </c>
    </row>
    <row r="214" spans="7:8" customFormat="1" x14ac:dyDescent="0.25">
      <c r="G214">
        <f t="shared" si="3"/>
        <v>207</v>
      </c>
      <c r="H214" t="s">
        <v>233</v>
      </c>
    </row>
    <row r="215" spans="7:8" customFormat="1" x14ac:dyDescent="0.25">
      <c r="G215">
        <f t="shared" si="3"/>
        <v>208</v>
      </c>
      <c r="H215" t="s">
        <v>233</v>
      </c>
    </row>
    <row r="216" spans="7:8" customFormat="1" x14ac:dyDescent="0.25">
      <c r="G216">
        <f t="shared" si="3"/>
        <v>209</v>
      </c>
      <c r="H216" t="s">
        <v>233</v>
      </c>
    </row>
    <row r="217" spans="7:8" customFormat="1" x14ac:dyDescent="0.25">
      <c r="G217">
        <f t="shared" si="3"/>
        <v>210</v>
      </c>
      <c r="H217" t="s">
        <v>233</v>
      </c>
    </row>
    <row r="218" spans="7:8" customFormat="1" x14ac:dyDescent="0.25">
      <c r="G218">
        <f t="shared" si="3"/>
        <v>211</v>
      </c>
      <c r="H218" t="s">
        <v>233</v>
      </c>
    </row>
    <row r="219" spans="7:8" customFormat="1" x14ac:dyDescent="0.25">
      <c r="G219">
        <f t="shared" si="3"/>
        <v>212</v>
      </c>
      <c r="H219" t="s">
        <v>233</v>
      </c>
    </row>
    <row r="220" spans="7:8" customFormat="1" x14ac:dyDescent="0.25">
      <c r="G220">
        <f t="shared" si="3"/>
        <v>213</v>
      </c>
      <c r="H220" t="s">
        <v>233</v>
      </c>
    </row>
    <row r="221" spans="7:8" customFormat="1" x14ac:dyDescent="0.25">
      <c r="G221">
        <f t="shared" si="3"/>
        <v>214</v>
      </c>
      <c r="H221" t="s">
        <v>233</v>
      </c>
    </row>
    <row r="222" spans="7:8" customFormat="1" x14ac:dyDescent="0.25">
      <c r="G222">
        <f t="shared" si="3"/>
        <v>215</v>
      </c>
      <c r="H222" t="s">
        <v>233</v>
      </c>
    </row>
    <row r="223" spans="7:8" customFormat="1" x14ac:dyDescent="0.25">
      <c r="G223">
        <f t="shared" si="3"/>
        <v>216</v>
      </c>
      <c r="H223" t="s">
        <v>233</v>
      </c>
    </row>
    <row r="224" spans="7:8" customFormat="1" x14ac:dyDescent="0.25">
      <c r="G224">
        <f t="shared" si="3"/>
        <v>217</v>
      </c>
      <c r="H224" t="s">
        <v>233</v>
      </c>
    </row>
    <row r="225" spans="7:8" customFormat="1" x14ac:dyDescent="0.25">
      <c r="G225">
        <f t="shared" si="3"/>
        <v>218</v>
      </c>
      <c r="H225" t="s">
        <v>233</v>
      </c>
    </row>
    <row r="226" spans="7:8" customFormat="1" x14ac:dyDescent="0.25">
      <c r="G226">
        <f t="shared" si="3"/>
        <v>219</v>
      </c>
      <c r="H226" t="s">
        <v>233</v>
      </c>
    </row>
    <row r="227" spans="7:8" customFormat="1" x14ac:dyDescent="0.25">
      <c r="G227">
        <f t="shared" si="3"/>
        <v>220</v>
      </c>
      <c r="H227" t="s">
        <v>233</v>
      </c>
    </row>
    <row r="228" spans="7:8" customFormat="1" x14ac:dyDescent="0.25">
      <c r="G228">
        <f t="shared" si="3"/>
        <v>221</v>
      </c>
      <c r="H228" t="s">
        <v>233</v>
      </c>
    </row>
    <row r="229" spans="7:8" customFormat="1" x14ac:dyDescent="0.25">
      <c r="G229">
        <f t="shared" si="3"/>
        <v>222</v>
      </c>
      <c r="H229" t="s">
        <v>233</v>
      </c>
    </row>
    <row r="230" spans="7:8" customFormat="1" x14ac:dyDescent="0.25">
      <c r="G230">
        <f t="shared" si="3"/>
        <v>223</v>
      </c>
      <c r="H230" t="s">
        <v>233</v>
      </c>
    </row>
    <row r="231" spans="7:8" customFormat="1" x14ac:dyDescent="0.25">
      <c r="G231">
        <f t="shared" si="3"/>
        <v>224</v>
      </c>
      <c r="H231" t="s">
        <v>233</v>
      </c>
    </row>
    <row r="232" spans="7:8" customFormat="1" x14ac:dyDescent="0.25">
      <c r="G232">
        <f t="shared" si="3"/>
        <v>225</v>
      </c>
      <c r="H232" t="s">
        <v>233</v>
      </c>
    </row>
    <row r="233" spans="7:8" customFormat="1" x14ac:dyDescent="0.25">
      <c r="G233">
        <f t="shared" si="3"/>
        <v>226</v>
      </c>
      <c r="H233" t="s">
        <v>233</v>
      </c>
    </row>
    <row r="234" spans="7:8" customFormat="1" x14ac:dyDescent="0.25">
      <c r="G234">
        <f t="shared" si="3"/>
        <v>227</v>
      </c>
      <c r="H234" t="s">
        <v>233</v>
      </c>
    </row>
    <row r="235" spans="7:8" customFormat="1" x14ac:dyDescent="0.25">
      <c r="G235">
        <f t="shared" si="3"/>
        <v>228</v>
      </c>
      <c r="H235" t="s">
        <v>233</v>
      </c>
    </row>
    <row r="236" spans="7:8" customFormat="1" x14ac:dyDescent="0.25">
      <c r="G236">
        <f t="shared" si="3"/>
        <v>229</v>
      </c>
      <c r="H236" t="s">
        <v>233</v>
      </c>
    </row>
    <row r="237" spans="7:8" customFormat="1" x14ac:dyDescent="0.25">
      <c r="G237">
        <f t="shared" si="3"/>
        <v>230</v>
      </c>
      <c r="H237" t="s">
        <v>233</v>
      </c>
    </row>
    <row r="238" spans="7:8" customFormat="1" x14ac:dyDescent="0.25">
      <c r="G238">
        <f t="shared" si="3"/>
        <v>231</v>
      </c>
      <c r="H238" t="s">
        <v>233</v>
      </c>
    </row>
    <row r="239" spans="7:8" customFormat="1" x14ac:dyDescent="0.25">
      <c r="G239">
        <f t="shared" si="3"/>
        <v>232</v>
      </c>
      <c r="H239" t="s">
        <v>233</v>
      </c>
    </row>
    <row r="240" spans="7:8" customFormat="1" x14ac:dyDescent="0.25">
      <c r="G240">
        <f t="shared" si="3"/>
        <v>233</v>
      </c>
      <c r="H240" t="s">
        <v>233</v>
      </c>
    </row>
    <row r="241" spans="7:8" customFormat="1" x14ac:dyDescent="0.25">
      <c r="G241">
        <f t="shared" si="3"/>
        <v>234</v>
      </c>
      <c r="H241" t="s">
        <v>233</v>
      </c>
    </row>
    <row r="242" spans="7:8" customFormat="1" x14ac:dyDescent="0.25">
      <c r="G242">
        <f t="shared" si="3"/>
        <v>235</v>
      </c>
      <c r="H242" t="s">
        <v>233</v>
      </c>
    </row>
    <row r="243" spans="7:8" customFormat="1" x14ac:dyDescent="0.25">
      <c r="G243">
        <f t="shared" si="3"/>
        <v>236</v>
      </c>
      <c r="H243" t="s">
        <v>233</v>
      </c>
    </row>
    <row r="244" spans="7:8" customFormat="1" x14ac:dyDescent="0.25">
      <c r="G244">
        <f t="shared" si="3"/>
        <v>237</v>
      </c>
      <c r="H244" t="s">
        <v>233</v>
      </c>
    </row>
    <row r="245" spans="7:8" customFormat="1" x14ac:dyDescent="0.25">
      <c r="G245">
        <f t="shared" si="3"/>
        <v>238</v>
      </c>
      <c r="H245" t="s">
        <v>233</v>
      </c>
    </row>
    <row r="246" spans="7:8" customFormat="1" x14ac:dyDescent="0.25">
      <c r="G246">
        <f t="shared" si="3"/>
        <v>239</v>
      </c>
      <c r="H246" t="s">
        <v>233</v>
      </c>
    </row>
    <row r="247" spans="7:8" customFormat="1" x14ac:dyDescent="0.25">
      <c r="G247">
        <f t="shared" si="3"/>
        <v>240</v>
      </c>
      <c r="H247" t="s">
        <v>233</v>
      </c>
    </row>
    <row r="248" spans="7:8" customFormat="1" x14ac:dyDescent="0.25">
      <c r="G248">
        <f t="shared" si="3"/>
        <v>241</v>
      </c>
      <c r="H248" t="s">
        <v>233</v>
      </c>
    </row>
    <row r="249" spans="7:8" customFormat="1" x14ac:dyDescent="0.25">
      <c r="G249">
        <f t="shared" si="3"/>
        <v>242</v>
      </c>
      <c r="H249" t="s">
        <v>233</v>
      </c>
    </row>
    <row r="250" spans="7:8" customFormat="1" x14ac:dyDescent="0.25">
      <c r="G250">
        <f t="shared" si="3"/>
        <v>243</v>
      </c>
      <c r="H250" t="s">
        <v>233</v>
      </c>
    </row>
    <row r="251" spans="7:8" customFormat="1" x14ac:dyDescent="0.25">
      <c r="G251">
        <f t="shared" si="3"/>
        <v>244</v>
      </c>
      <c r="H251" t="s">
        <v>233</v>
      </c>
    </row>
    <row r="252" spans="7:8" customFormat="1" x14ac:dyDescent="0.25">
      <c r="G252">
        <f t="shared" si="3"/>
        <v>245</v>
      </c>
      <c r="H252" t="s">
        <v>233</v>
      </c>
    </row>
    <row r="253" spans="7:8" customFormat="1" x14ac:dyDescent="0.25">
      <c r="G253">
        <f t="shared" si="3"/>
        <v>246</v>
      </c>
      <c r="H253" t="s">
        <v>233</v>
      </c>
    </row>
    <row r="254" spans="7:8" customFormat="1" x14ac:dyDescent="0.25">
      <c r="G254">
        <f t="shared" si="3"/>
        <v>247</v>
      </c>
      <c r="H254" t="s">
        <v>233</v>
      </c>
    </row>
    <row r="255" spans="7:8" customFormat="1" x14ac:dyDescent="0.25">
      <c r="G255">
        <f t="shared" si="3"/>
        <v>248</v>
      </c>
      <c r="H255" t="s">
        <v>233</v>
      </c>
    </row>
    <row r="256" spans="7:8" customFormat="1" x14ac:dyDescent="0.25">
      <c r="G256">
        <f t="shared" si="3"/>
        <v>249</v>
      </c>
      <c r="H256" t="s">
        <v>233</v>
      </c>
    </row>
    <row r="257" spans="7:8" customFormat="1" x14ac:dyDescent="0.25">
      <c r="G257">
        <f t="shared" si="3"/>
        <v>250</v>
      </c>
      <c r="H257" t="s">
        <v>234</v>
      </c>
    </row>
    <row r="258" spans="7:8" customFormat="1" x14ac:dyDescent="0.25">
      <c r="G258">
        <f t="shared" si="3"/>
        <v>251</v>
      </c>
      <c r="H258" t="s">
        <v>234</v>
      </c>
    </row>
    <row r="259" spans="7:8" customFormat="1" x14ac:dyDescent="0.25">
      <c r="G259">
        <f t="shared" si="3"/>
        <v>252</v>
      </c>
      <c r="H259" t="s">
        <v>234</v>
      </c>
    </row>
    <row r="260" spans="7:8" customFormat="1" x14ac:dyDescent="0.25">
      <c r="G260">
        <f t="shared" si="3"/>
        <v>253</v>
      </c>
      <c r="H260" t="s">
        <v>234</v>
      </c>
    </row>
    <row r="261" spans="7:8" customFormat="1" x14ac:dyDescent="0.25">
      <c r="G261">
        <f t="shared" si="3"/>
        <v>254</v>
      </c>
      <c r="H261" t="s">
        <v>234</v>
      </c>
    </row>
    <row r="262" spans="7:8" customFormat="1" x14ac:dyDescent="0.25">
      <c r="G262">
        <f t="shared" si="3"/>
        <v>255</v>
      </c>
      <c r="H262" t="s">
        <v>234</v>
      </c>
    </row>
    <row r="263" spans="7:8" customFormat="1" x14ac:dyDescent="0.25">
      <c r="G263">
        <f t="shared" si="3"/>
        <v>256</v>
      </c>
      <c r="H263" t="s">
        <v>234</v>
      </c>
    </row>
    <row r="264" spans="7:8" customFormat="1" x14ac:dyDescent="0.25">
      <c r="G264">
        <f t="shared" si="3"/>
        <v>257</v>
      </c>
      <c r="H264" t="s">
        <v>234</v>
      </c>
    </row>
    <row r="265" spans="7:8" customFormat="1" x14ac:dyDescent="0.25">
      <c r="G265">
        <f t="shared" si="3"/>
        <v>258</v>
      </c>
      <c r="H265" t="s">
        <v>234</v>
      </c>
    </row>
    <row r="266" spans="7:8" customFormat="1" x14ac:dyDescent="0.25">
      <c r="G266">
        <f t="shared" ref="G266:G329" si="4">+G265+1</f>
        <v>259</v>
      </c>
      <c r="H266" t="s">
        <v>234</v>
      </c>
    </row>
    <row r="267" spans="7:8" customFormat="1" x14ac:dyDescent="0.25">
      <c r="G267">
        <f t="shared" si="4"/>
        <v>260</v>
      </c>
      <c r="H267" t="s">
        <v>234</v>
      </c>
    </row>
    <row r="268" spans="7:8" customFormat="1" x14ac:dyDescent="0.25">
      <c r="G268">
        <f t="shared" si="4"/>
        <v>261</v>
      </c>
      <c r="H268" t="s">
        <v>234</v>
      </c>
    </row>
    <row r="269" spans="7:8" customFormat="1" x14ac:dyDescent="0.25">
      <c r="G269">
        <f t="shared" si="4"/>
        <v>262</v>
      </c>
      <c r="H269" t="s">
        <v>234</v>
      </c>
    </row>
    <row r="270" spans="7:8" customFormat="1" x14ac:dyDescent="0.25">
      <c r="G270">
        <f t="shared" si="4"/>
        <v>263</v>
      </c>
      <c r="H270" t="s">
        <v>234</v>
      </c>
    </row>
    <row r="271" spans="7:8" customFormat="1" x14ac:dyDescent="0.25">
      <c r="G271">
        <f t="shared" si="4"/>
        <v>264</v>
      </c>
      <c r="H271" t="s">
        <v>234</v>
      </c>
    </row>
    <row r="272" spans="7:8" customFormat="1" x14ac:dyDescent="0.25">
      <c r="G272">
        <f t="shared" si="4"/>
        <v>265</v>
      </c>
      <c r="H272" t="s">
        <v>234</v>
      </c>
    </row>
    <row r="273" spans="7:8" customFormat="1" x14ac:dyDescent="0.25">
      <c r="G273">
        <f t="shared" si="4"/>
        <v>266</v>
      </c>
      <c r="H273" t="s">
        <v>234</v>
      </c>
    </row>
    <row r="274" spans="7:8" customFormat="1" x14ac:dyDescent="0.25">
      <c r="G274">
        <f t="shared" si="4"/>
        <v>267</v>
      </c>
      <c r="H274" t="s">
        <v>234</v>
      </c>
    </row>
    <row r="275" spans="7:8" customFormat="1" x14ac:dyDescent="0.25">
      <c r="G275">
        <f t="shared" si="4"/>
        <v>268</v>
      </c>
      <c r="H275" t="s">
        <v>234</v>
      </c>
    </row>
    <row r="276" spans="7:8" customFormat="1" x14ac:dyDescent="0.25">
      <c r="G276">
        <f t="shared" si="4"/>
        <v>269</v>
      </c>
      <c r="H276" t="s">
        <v>234</v>
      </c>
    </row>
    <row r="277" spans="7:8" customFormat="1" x14ac:dyDescent="0.25">
      <c r="G277">
        <f t="shared" si="4"/>
        <v>270</v>
      </c>
      <c r="H277" t="s">
        <v>234</v>
      </c>
    </row>
    <row r="278" spans="7:8" customFormat="1" x14ac:dyDescent="0.25">
      <c r="G278">
        <f t="shared" si="4"/>
        <v>271</v>
      </c>
      <c r="H278" t="s">
        <v>234</v>
      </c>
    </row>
    <row r="279" spans="7:8" customFormat="1" x14ac:dyDescent="0.25">
      <c r="G279">
        <f t="shared" si="4"/>
        <v>272</v>
      </c>
      <c r="H279" t="s">
        <v>234</v>
      </c>
    </row>
    <row r="280" spans="7:8" customFormat="1" x14ac:dyDescent="0.25">
      <c r="G280">
        <f t="shared" si="4"/>
        <v>273</v>
      </c>
      <c r="H280" t="s">
        <v>234</v>
      </c>
    </row>
    <row r="281" spans="7:8" customFormat="1" x14ac:dyDescent="0.25">
      <c r="G281">
        <f t="shared" si="4"/>
        <v>274</v>
      </c>
      <c r="H281" t="s">
        <v>234</v>
      </c>
    </row>
    <row r="282" spans="7:8" customFormat="1" x14ac:dyDescent="0.25">
      <c r="G282">
        <f t="shared" si="4"/>
        <v>275</v>
      </c>
      <c r="H282" t="s">
        <v>234</v>
      </c>
    </row>
    <row r="283" spans="7:8" customFormat="1" x14ac:dyDescent="0.25">
      <c r="G283">
        <f t="shared" si="4"/>
        <v>276</v>
      </c>
      <c r="H283" t="s">
        <v>234</v>
      </c>
    </row>
    <row r="284" spans="7:8" customFormat="1" x14ac:dyDescent="0.25">
      <c r="G284">
        <f t="shared" si="4"/>
        <v>277</v>
      </c>
      <c r="H284" t="s">
        <v>234</v>
      </c>
    </row>
    <row r="285" spans="7:8" customFormat="1" x14ac:dyDescent="0.25">
      <c r="G285">
        <f t="shared" si="4"/>
        <v>278</v>
      </c>
      <c r="H285" t="s">
        <v>234</v>
      </c>
    </row>
    <row r="286" spans="7:8" customFormat="1" x14ac:dyDescent="0.25">
      <c r="G286">
        <f t="shared" si="4"/>
        <v>279</v>
      </c>
      <c r="H286" t="s">
        <v>234</v>
      </c>
    </row>
    <row r="287" spans="7:8" customFormat="1" x14ac:dyDescent="0.25">
      <c r="G287">
        <f t="shared" si="4"/>
        <v>280</v>
      </c>
      <c r="H287" t="s">
        <v>234</v>
      </c>
    </row>
    <row r="288" spans="7:8" customFormat="1" x14ac:dyDescent="0.25">
      <c r="G288">
        <f t="shared" si="4"/>
        <v>281</v>
      </c>
      <c r="H288" t="s">
        <v>234</v>
      </c>
    </row>
    <row r="289" spans="7:8" customFormat="1" x14ac:dyDescent="0.25">
      <c r="G289">
        <f t="shared" si="4"/>
        <v>282</v>
      </c>
      <c r="H289" t="s">
        <v>234</v>
      </c>
    </row>
    <row r="290" spans="7:8" customFormat="1" x14ac:dyDescent="0.25">
      <c r="G290">
        <f t="shared" si="4"/>
        <v>283</v>
      </c>
      <c r="H290" t="s">
        <v>234</v>
      </c>
    </row>
    <row r="291" spans="7:8" customFormat="1" x14ac:dyDescent="0.25">
      <c r="G291">
        <f t="shared" si="4"/>
        <v>284</v>
      </c>
      <c r="H291" t="s">
        <v>234</v>
      </c>
    </row>
    <row r="292" spans="7:8" customFormat="1" x14ac:dyDescent="0.25">
      <c r="G292">
        <f t="shared" si="4"/>
        <v>285</v>
      </c>
      <c r="H292" t="s">
        <v>234</v>
      </c>
    </row>
    <row r="293" spans="7:8" customFormat="1" x14ac:dyDescent="0.25">
      <c r="G293">
        <f t="shared" si="4"/>
        <v>286</v>
      </c>
      <c r="H293" t="s">
        <v>234</v>
      </c>
    </row>
    <row r="294" spans="7:8" customFormat="1" x14ac:dyDescent="0.25">
      <c r="G294">
        <f t="shared" si="4"/>
        <v>287</v>
      </c>
      <c r="H294" t="s">
        <v>234</v>
      </c>
    </row>
    <row r="295" spans="7:8" customFormat="1" x14ac:dyDescent="0.25">
      <c r="G295">
        <f t="shared" si="4"/>
        <v>288</v>
      </c>
      <c r="H295" t="s">
        <v>234</v>
      </c>
    </row>
    <row r="296" spans="7:8" customFormat="1" x14ac:dyDescent="0.25">
      <c r="G296">
        <f t="shared" si="4"/>
        <v>289</v>
      </c>
      <c r="H296" t="s">
        <v>234</v>
      </c>
    </row>
    <row r="297" spans="7:8" customFormat="1" x14ac:dyDescent="0.25">
      <c r="G297">
        <f t="shared" si="4"/>
        <v>290</v>
      </c>
      <c r="H297" t="s">
        <v>234</v>
      </c>
    </row>
    <row r="298" spans="7:8" customFormat="1" x14ac:dyDescent="0.25">
      <c r="G298">
        <f t="shared" si="4"/>
        <v>291</v>
      </c>
      <c r="H298" t="s">
        <v>234</v>
      </c>
    </row>
    <row r="299" spans="7:8" customFormat="1" x14ac:dyDescent="0.25">
      <c r="G299">
        <f t="shared" si="4"/>
        <v>292</v>
      </c>
      <c r="H299" t="s">
        <v>234</v>
      </c>
    </row>
    <row r="300" spans="7:8" customFormat="1" x14ac:dyDescent="0.25">
      <c r="G300">
        <f t="shared" si="4"/>
        <v>293</v>
      </c>
      <c r="H300" t="s">
        <v>234</v>
      </c>
    </row>
    <row r="301" spans="7:8" customFormat="1" x14ac:dyDescent="0.25">
      <c r="G301">
        <f t="shared" si="4"/>
        <v>294</v>
      </c>
      <c r="H301" t="s">
        <v>234</v>
      </c>
    </row>
    <row r="302" spans="7:8" customFormat="1" x14ac:dyDescent="0.25">
      <c r="G302">
        <f t="shared" si="4"/>
        <v>295</v>
      </c>
      <c r="H302" t="s">
        <v>234</v>
      </c>
    </row>
    <row r="303" spans="7:8" customFormat="1" x14ac:dyDescent="0.25">
      <c r="G303">
        <f t="shared" si="4"/>
        <v>296</v>
      </c>
      <c r="H303" t="s">
        <v>234</v>
      </c>
    </row>
    <row r="304" spans="7:8" customFormat="1" x14ac:dyDescent="0.25">
      <c r="G304">
        <f t="shared" si="4"/>
        <v>297</v>
      </c>
      <c r="H304" t="s">
        <v>234</v>
      </c>
    </row>
    <row r="305" spans="7:8" customFormat="1" x14ac:dyDescent="0.25">
      <c r="G305">
        <f t="shared" si="4"/>
        <v>298</v>
      </c>
      <c r="H305" t="s">
        <v>234</v>
      </c>
    </row>
    <row r="306" spans="7:8" customFormat="1" x14ac:dyDescent="0.25">
      <c r="G306">
        <f t="shared" si="4"/>
        <v>299</v>
      </c>
      <c r="H306" t="s">
        <v>234</v>
      </c>
    </row>
    <row r="307" spans="7:8" customFormat="1" x14ac:dyDescent="0.25">
      <c r="G307">
        <f t="shared" si="4"/>
        <v>300</v>
      </c>
      <c r="H307" t="s">
        <v>234</v>
      </c>
    </row>
    <row r="308" spans="7:8" customFormat="1" x14ac:dyDescent="0.25">
      <c r="G308">
        <f t="shared" si="4"/>
        <v>301</v>
      </c>
      <c r="H308" t="s">
        <v>234</v>
      </c>
    </row>
    <row r="309" spans="7:8" customFormat="1" x14ac:dyDescent="0.25">
      <c r="G309">
        <f t="shared" si="4"/>
        <v>302</v>
      </c>
      <c r="H309" t="s">
        <v>234</v>
      </c>
    </row>
    <row r="310" spans="7:8" customFormat="1" x14ac:dyDescent="0.25">
      <c r="G310">
        <f t="shared" si="4"/>
        <v>303</v>
      </c>
      <c r="H310" t="s">
        <v>234</v>
      </c>
    </row>
    <row r="311" spans="7:8" customFormat="1" x14ac:dyDescent="0.25">
      <c r="G311">
        <f t="shared" si="4"/>
        <v>304</v>
      </c>
      <c r="H311" t="s">
        <v>234</v>
      </c>
    </row>
    <row r="312" spans="7:8" customFormat="1" x14ac:dyDescent="0.25">
      <c r="G312">
        <f t="shared" si="4"/>
        <v>305</v>
      </c>
      <c r="H312" t="s">
        <v>234</v>
      </c>
    </row>
    <row r="313" spans="7:8" customFormat="1" x14ac:dyDescent="0.25">
      <c r="G313">
        <f t="shared" si="4"/>
        <v>306</v>
      </c>
      <c r="H313" t="s">
        <v>234</v>
      </c>
    </row>
    <row r="314" spans="7:8" customFormat="1" x14ac:dyDescent="0.25">
      <c r="G314">
        <f t="shared" si="4"/>
        <v>307</v>
      </c>
      <c r="H314" t="s">
        <v>234</v>
      </c>
    </row>
    <row r="315" spans="7:8" customFormat="1" x14ac:dyDescent="0.25">
      <c r="G315">
        <f t="shared" si="4"/>
        <v>308</v>
      </c>
      <c r="H315" t="s">
        <v>234</v>
      </c>
    </row>
    <row r="316" spans="7:8" customFormat="1" x14ac:dyDescent="0.25">
      <c r="G316">
        <f t="shared" si="4"/>
        <v>309</v>
      </c>
      <c r="H316" t="s">
        <v>234</v>
      </c>
    </row>
    <row r="317" spans="7:8" customFormat="1" x14ac:dyDescent="0.25">
      <c r="G317">
        <f t="shared" si="4"/>
        <v>310</v>
      </c>
      <c r="H317" t="s">
        <v>234</v>
      </c>
    </row>
    <row r="318" spans="7:8" customFormat="1" x14ac:dyDescent="0.25">
      <c r="G318">
        <f t="shared" si="4"/>
        <v>311</v>
      </c>
      <c r="H318" t="s">
        <v>234</v>
      </c>
    </row>
    <row r="319" spans="7:8" customFormat="1" x14ac:dyDescent="0.25">
      <c r="G319">
        <f t="shared" si="4"/>
        <v>312</v>
      </c>
      <c r="H319" t="s">
        <v>234</v>
      </c>
    </row>
    <row r="320" spans="7:8" customFormat="1" x14ac:dyDescent="0.25">
      <c r="G320">
        <f t="shared" si="4"/>
        <v>313</v>
      </c>
      <c r="H320" t="s">
        <v>234</v>
      </c>
    </row>
    <row r="321" spans="7:8" customFormat="1" x14ac:dyDescent="0.25">
      <c r="G321">
        <f t="shared" si="4"/>
        <v>314</v>
      </c>
      <c r="H321" t="s">
        <v>234</v>
      </c>
    </row>
    <row r="322" spans="7:8" customFormat="1" x14ac:dyDescent="0.25">
      <c r="G322">
        <f t="shared" si="4"/>
        <v>315</v>
      </c>
      <c r="H322" t="s">
        <v>234</v>
      </c>
    </row>
    <row r="323" spans="7:8" customFormat="1" x14ac:dyDescent="0.25">
      <c r="G323">
        <f t="shared" si="4"/>
        <v>316</v>
      </c>
      <c r="H323" t="s">
        <v>234</v>
      </c>
    </row>
    <row r="324" spans="7:8" customFormat="1" x14ac:dyDescent="0.25">
      <c r="G324">
        <f t="shared" si="4"/>
        <v>317</v>
      </c>
      <c r="H324" t="s">
        <v>234</v>
      </c>
    </row>
    <row r="325" spans="7:8" customFormat="1" x14ac:dyDescent="0.25">
      <c r="G325">
        <f t="shared" si="4"/>
        <v>318</v>
      </c>
      <c r="H325" t="s">
        <v>234</v>
      </c>
    </row>
    <row r="326" spans="7:8" customFormat="1" x14ac:dyDescent="0.25">
      <c r="G326">
        <f t="shared" si="4"/>
        <v>319</v>
      </c>
      <c r="H326" t="s">
        <v>234</v>
      </c>
    </row>
    <row r="327" spans="7:8" customFormat="1" x14ac:dyDescent="0.25">
      <c r="G327">
        <f t="shared" si="4"/>
        <v>320</v>
      </c>
      <c r="H327" t="s">
        <v>234</v>
      </c>
    </row>
    <row r="328" spans="7:8" customFormat="1" x14ac:dyDescent="0.25">
      <c r="G328">
        <f t="shared" si="4"/>
        <v>321</v>
      </c>
      <c r="H328" t="s">
        <v>234</v>
      </c>
    </row>
    <row r="329" spans="7:8" customFormat="1" x14ac:dyDescent="0.25">
      <c r="G329">
        <f t="shared" si="4"/>
        <v>322</v>
      </c>
      <c r="H329" t="s">
        <v>234</v>
      </c>
    </row>
    <row r="330" spans="7:8" customFormat="1" x14ac:dyDescent="0.25">
      <c r="G330">
        <f t="shared" ref="G330:G393" si="5">+G329+1</f>
        <v>323</v>
      </c>
      <c r="H330" t="s">
        <v>234</v>
      </c>
    </row>
    <row r="331" spans="7:8" customFormat="1" x14ac:dyDescent="0.25">
      <c r="G331">
        <f t="shared" si="5"/>
        <v>324</v>
      </c>
      <c r="H331" t="s">
        <v>234</v>
      </c>
    </row>
    <row r="332" spans="7:8" customFormat="1" x14ac:dyDescent="0.25">
      <c r="G332">
        <f t="shared" si="5"/>
        <v>325</v>
      </c>
      <c r="H332" t="s">
        <v>234</v>
      </c>
    </row>
    <row r="333" spans="7:8" customFormat="1" x14ac:dyDescent="0.25">
      <c r="G333">
        <f t="shared" si="5"/>
        <v>326</v>
      </c>
      <c r="H333" t="s">
        <v>234</v>
      </c>
    </row>
    <row r="334" spans="7:8" customFormat="1" x14ac:dyDescent="0.25">
      <c r="G334">
        <f t="shared" si="5"/>
        <v>327</v>
      </c>
      <c r="H334" t="s">
        <v>234</v>
      </c>
    </row>
    <row r="335" spans="7:8" customFormat="1" x14ac:dyDescent="0.25">
      <c r="G335">
        <f t="shared" si="5"/>
        <v>328</v>
      </c>
      <c r="H335" t="s">
        <v>234</v>
      </c>
    </row>
    <row r="336" spans="7:8" customFormat="1" x14ac:dyDescent="0.25">
      <c r="G336">
        <f t="shared" si="5"/>
        <v>329</v>
      </c>
      <c r="H336" t="s">
        <v>234</v>
      </c>
    </row>
    <row r="337" spans="7:8" customFormat="1" x14ac:dyDescent="0.25">
      <c r="G337">
        <f t="shared" si="5"/>
        <v>330</v>
      </c>
      <c r="H337" t="s">
        <v>234</v>
      </c>
    </row>
    <row r="338" spans="7:8" customFormat="1" x14ac:dyDescent="0.25">
      <c r="G338">
        <f t="shared" si="5"/>
        <v>331</v>
      </c>
      <c r="H338" t="s">
        <v>234</v>
      </c>
    </row>
    <row r="339" spans="7:8" customFormat="1" x14ac:dyDescent="0.25">
      <c r="G339">
        <f t="shared" si="5"/>
        <v>332</v>
      </c>
      <c r="H339" t="s">
        <v>234</v>
      </c>
    </row>
    <row r="340" spans="7:8" customFormat="1" x14ac:dyDescent="0.25">
      <c r="G340">
        <f t="shared" si="5"/>
        <v>333</v>
      </c>
      <c r="H340" t="s">
        <v>234</v>
      </c>
    </row>
    <row r="341" spans="7:8" customFormat="1" x14ac:dyDescent="0.25">
      <c r="G341">
        <f t="shared" si="5"/>
        <v>334</v>
      </c>
      <c r="H341" t="s">
        <v>234</v>
      </c>
    </row>
    <row r="342" spans="7:8" customFormat="1" x14ac:dyDescent="0.25">
      <c r="G342">
        <f t="shared" si="5"/>
        <v>335</v>
      </c>
      <c r="H342" t="s">
        <v>234</v>
      </c>
    </row>
    <row r="343" spans="7:8" customFormat="1" x14ac:dyDescent="0.25">
      <c r="G343">
        <f t="shared" si="5"/>
        <v>336</v>
      </c>
      <c r="H343" t="s">
        <v>234</v>
      </c>
    </row>
    <row r="344" spans="7:8" customFormat="1" x14ac:dyDescent="0.25">
      <c r="G344">
        <f t="shared" si="5"/>
        <v>337</v>
      </c>
      <c r="H344" t="s">
        <v>234</v>
      </c>
    </row>
    <row r="345" spans="7:8" customFormat="1" x14ac:dyDescent="0.25">
      <c r="G345">
        <f t="shared" si="5"/>
        <v>338</v>
      </c>
      <c r="H345" t="s">
        <v>234</v>
      </c>
    </row>
    <row r="346" spans="7:8" customFormat="1" x14ac:dyDescent="0.25">
      <c r="G346">
        <f t="shared" si="5"/>
        <v>339</v>
      </c>
      <c r="H346" t="s">
        <v>234</v>
      </c>
    </row>
    <row r="347" spans="7:8" customFormat="1" x14ac:dyDescent="0.25">
      <c r="G347">
        <f t="shared" si="5"/>
        <v>340</v>
      </c>
      <c r="H347" t="s">
        <v>234</v>
      </c>
    </row>
    <row r="348" spans="7:8" customFormat="1" x14ac:dyDescent="0.25">
      <c r="G348">
        <f t="shared" si="5"/>
        <v>341</v>
      </c>
      <c r="H348" t="s">
        <v>234</v>
      </c>
    </row>
    <row r="349" spans="7:8" customFormat="1" x14ac:dyDescent="0.25">
      <c r="G349">
        <f t="shared" si="5"/>
        <v>342</v>
      </c>
      <c r="H349" t="s">
        <v>234</v>
      </c>
    </row>
    <row r="350" spans="7:8" customFormat="1" x14ac:dyDescent="0.25">
      <c r="G350">
        <f t="shared" si="5"/>
        <v>343</v>
      </c>
      <c r="H350" t="s">
        <v>234</v>
      </c>
    </row>
    <row r="351" spans="7:8" customFormat="1" x14ac:dyDescent="0.25">
      <c r="G351">
        <f t="shared" si="5"/>
        <v>344</v>
      </c>
      <c r="H351" t="s">
        <v>234</v>
      </c>
    </row>
    <row r="352" spans="7:8" customFormat="1" x14ac:dyDescent="0.25">
      <c r="G352">
        <f t="shared" si="5"/>
        <v>345</v>
      </c>
      <c r="H352" t="s">
        <v>234</v>
      </c>
    </row>
    <row r="353" spans="7:8" customFormat="1" x14ac:dyDescent="0.25">
      <c r="G353">
        <f t="shared" si="5"/>
        <v>346</v>
      </c>
      <c r="H353" t="s">
        <v>234</v>
      </c>
    </row>
    <row r="354" spans="7:8" customFormat="1" x14ac:dyDescent="0.25">
      <c r="G354">
        <f t="shared" si="5"/>
        <v>347</v>
      </c>
      <c r="H354" t="s">
        <v>234</v>
      </c>
    </row>
    <row r="355" spans="7:8" customFormat="1" x14ac:dyDescent="0.25">
      <c r="G355">
        <f t="shared" si="5"/>
        <v>348</v>
      </c>
      <c r="H355" t="s">
        <v>234</v>
      </c>
    </row>
    <row r="356" spans="7:8" customFormat="1" x14ac:dyDescent="0.25">
      <c r="G356">
        <f t="shared" si="5"/>
        <v>349</v>
      </c>
      <c r="H356" t="s">
        <v>234</v>
      </c>
    </row>
    <row r="357" spans="7:8" customFormat="1" x14ac:dyDescent="0.25">
      <c r="G357">
        <f t="shared" si="5"/>
        <v>350</v>
      </c>
      <c r="H357" t="s">
        <v>235</v>
      </c>
    </row>
    <row r="358" spans="7:8" customFormat="1" x14ac:dyDescent="0.25">
      <c r="G358">
        <f t="shared" si="5"/>
        <v>351</v>
      </c>
      <c r="H358" t="s">
        <v>235</v>
      </c>
    </row>
    <row r="359" spans="7:8" customFormat="1" x14ac:dyDescent="0.25">
      <c r="G359">
        <f t="shared" si="5"/>
        <v>352</v>
      </c>
      <c r="H359" t="s">
        <v>235</v>
      </c>
    </row>
    <row r="360" spans="7:8" customFormat="1" x14ac:dyDescent="0.25">
      <c r="G360">
        <f t="shared" si="5"/>
        <v>353</v>
      </c>
      <c r="H360" t="s">
        <v>235</v>
      </c>
    </row>
    <row r="361" spans="7:8" customFormat="1" x14ac:dyDescent="0.25">
      <c r="G361">
        <f t="shared" si="5"/>
        <v>354</v>
      </c>
      <c r="H361" t="s">
        <v>235</v>
      </c>
    </row>
    <row r="362" spans="7:8" customFormat="1" x14ac:dyDescent="0.25">
      <c r="G362">
        <f t="shared" si="5"/>
        <v>355</v>
      </c>
      <c r="H362" t="s">
        <v>235</v>
      </c>
    </row>
    <row r="363" spans="7:8" customFormat="1" x14ac:dyDescent="0.25">
      <c r="G363">
        <f t="shared" si="5"/>
        <v>356</v>
      </c>
      <c r="H363" t="s">
        <v>235</v>
      </c>
    </row>
    <row r="364" spans="7:8" customFormat="1" x14ac:dyDescent="0.25">
      <c r="G364">
        <f t="shared" si="5"/>
        <v>357</v>
      </c>
      <c r="H364" t="s">
        <v>235</v>
      </c>
    </row>
    <row r="365" spans="7:8" customFormat="1" x14ac:dyDescent="0.25">
      <c r="G365">
        <f t="shared" si="5"/>
        <v>358</v>
      </c>
      <c r="H365" t="s">
        <v>235</v>
      </c>
    </row>
    <row r="366" spans="7:8" customFormat="1" x14ac:dyDescent="0.25">
      <c r="G366">
        <f t="shared" si="5"/>
        <v>359</v>
      </c>
      <c r="H366" t="s">
        <v>235</v>
      </c>
    </row>
    <row r="367" spans="7:8" customFormat="1" x14ac:dyDescent="0.25">
      <c r="G367">
        <f t="shared" si="5"/>
        <v>360</v>
      </c>
      <c r="H367" t="s">
        <v>235</v>
      </c>
    </row>
    <row r="368" spans="7:8" customFormat="1" x14ac:dyDescent="0.25">
      <c r="G368">
        <f t="shared" si="5"/>
        <v>361</v>
      </c>
      <c r="H368" t="s">
        <v>235</v>
      </c>
    </row>
    <row r="369" spans="7:8" customFormat="1" x14ac:dyDescent="0.25">
      <c r="G369">
        <f t="shared" si="5"/>
        <v>362</v>
      </c>
      <c r="H369" t="s">
        <v>235</v>
      </c>
    </row>
    <row r="370" spans="7:8" customFormat="1" x14ac:dyDescent="0.25">
      <c r="G370">
        <f t="shared" si="5"/>
        <v>363</v>
      </c>
      <c r="H370" t="s">
        <v>235</v>
      </c>
    </row>
    <row r="371" spans="7:8" customFormat="1" x14ac:dyDescent="0.25">
      <c r="G371">
        <f t="shared" si="5"/>
        <v>364</v>
      </c>
      <c r="H371" t="s">
        <v>235</v>
      </c>
    </row>
    <row r="372" spans="7:8" customFormat="1" x14ac:dyDescent="0.25">
      <c r="G372">
        <f t="shared" si="5"/>
        <v>365</v>
      </c>
      <c r="H372" t="s">
        <v>235</v>
      </c>
    </row>
    <row r="373" spans="7:8" customFormat="1" x14ac:dyDescent="0.25">
      <c r="G373">
        <f t="shared" si="5"/>
        <v>366</v>
      </c>
      <c r="H373" t="s">
        <v>235</v>
      </c>
    </row>
    <row r="374" spans="7:8" customFormat="1" x14ac:dyDescent="0.25">
      <c r="G374">
        <f t="shared" si="5"/>
        <v>367</v>
      </c>
      <c r="H374" t="s">
        <v>235</v>
      </c>
    </row>
    <row r="375" spans="7:8" customFormat="1" x14ac:dyDescent="0.25">
      <c r="G375">
        <f t="shared" si="5"/>
        <v>368</v>
      </c>
      <c r="H375" t="s">
        <v>235</v>
      </c>
    </row>
    <row r="376" spans="7:8" customFormat="1" x14ac:dyDescent="0.25">
      <c r="G376">
        <f t="shared" si="5"/>
        <v>369</v>
      </c>
      <c r="H376" t="s">
        <v>235</v>
      </c>
    </row>
    <row r="377" spans="7:8" customFormat="1" x14ac:dyDescent="0.25">
      <c r="G377">
        <f t="shared" si="5"/>
        <v>370</v>
      </c>
      <c r="H377" t="s">
        <v>235</v>
      </c>
    </row>
    <row r="378" spans="7:8" customFormat="1" x14ac:dyDescent="0.25">
      <c r="G378">
        <f t="shared" si="5"/>
        <v>371</v>
      </c>
      <c r="H378" t="s">
        <v>235</v>
      </c>
    </row>
    <row r="379" spans="7:8" customFormat="1" x14ac:dyDescent="0.25">
      <c r="G379">
        <f t="shared" si="5"/>
        <v>372</v>
      </c>
      <c r="H379" t="s">
        <v>235</v>
      </c>
    </row>
    <row r="380" spans="7:8" customFormat="1" x14ac:dyDescent="0.25">
      <c r="G380">
        <f t="shared" si="5"/>
        <v>373</v>
      </c>
      <c r="H380" t="s">
        <v>235</v>
      </c>
    </row>
    <row r="381" spans="7:8" customFormat="1" x14ac:dyDescent="0.25">
      <c r="G381">
        <f t="shared" si="5"/>
        <v>374</v>
      </c>
      <c r="H381" t="s">
        <v>235</v>
      </c>
    </row>
    <row r="382" spans="7:8" customFormat="1" x14ac:dyDescent="0.25">
      <c r="G382">
        <f t="shared" si="5"/>
        <v>375</v>
      </c>
      <c r="H382" t="s">
        <v>235</v>
      </c>
    </row>
    <row r="383" spans="7:8" customFormat="1" x14ac:dyDescent="0.25">
      <c r="G383">
        <f t="shared" si="5"/>
        <v>376</v>
      </c>
      <c r="H383" t="s">
        <v>235</v>
      </c>
    </row>
    <row r="384" spans="7:8" customFormat="1" x14ac:dyDescent="0.25">
      <c r="G384">
        <f t="shared" si="5"/>
        <v>377</v>
      </c>
      <c r="H384" t="s">
        <v>235</v>
      </c>
    </row>
    <row r="385" spans="7:8" customFormat="1" x14ac:dyDescent="0.25">
      <c r="G385">
        <f t="shared" si="5"/>
        <v>378</v>
      </c>
      <c r="H385" t="s">
        <v>235</v>
      </c>
    </row>
    <row r="386" spans="7:8" customFormat="1" x14ac:dyDescent="0.25">
      <c r="G386">
        <f t="shared" si="5"/>
        <v>379</v>
      </c>
      <c r="H386" t="s">
        <v>235</v>
      </c>
    </row>
    <row r="387" spans="7:8" customFormat="1" x14ac:dyDescent="0.25">
      <c r="G387">
        <f t="shared" si="5"/>
        <v>380</v>
      </c>
      <c r="H387" t="s">
        <v>235</v>
      </c>
    </row>
    <row r="388" spans="7:8" customFormat="1" x14ac:dyDescent="0.25">
      <c r="G388">
        <f t="shared" si="5"/>
        <v>381</v>
      </c>
      <c r="H388" t="s">
        <v>235</v>
      </c>
    </row>
    <row r="389" spans="7:8" customFormat="1" x14ac:dyDescent="0.25">
      <c r="G389">
        <f t="shared" si="5"/>
        <v>382</v>
      </c>
      <c r="H389" t="s">
        <v>235</v>
      </c>
    </row>
    <row r="390" spans="7:8" customFormat="1" x14ac:dyDescent="0.25">
      <c r="G390">
        <f t="shared" si="5"/>
        <v>383</v>
      </c>
      <c r="H390" t="s">
        <v>235</v>
      </c>
    </row>
    <row r="391" spans="7:8" customFormat="1" x14ac:dyDescent="0.25">
      <c r="G391">
        <f t="shared" si="5"/>
        <v>384</v>
      </c>
      <c r="H391" t="s">
        <v>235</v>
      </c>
    </row>
    <row r="392" spans="7:8" customFormat="1" x14ac:dyDescent="0.25">
      <c r="G392">
        <f t="shared" si="5"/>
        <v>385</v>
      </c>
      <c r="H392" t="s">
        <v>235</v>
      </c>
    </row>
    <row r="393" spans="7:8" customFormat="1" x14ac:dyDescent="0.25">
      <c r="G393">
        <f t="shared" si="5"/>
        <v>386</v>
      </c>
      <c r="H393" t="s">
        <v>235</v>
      </c>
    </row>
    <row r="394" spans="7:8" customFormat="1" x14ac:dyDescent="0.25">
      <c r="G394">
        <f t="shared" ref="G394:G457" si="6">+G393+1</f>
        <v>387</v>
      </c>
      <c r="H394" t="s">
        <v>235</v>
      </c>
    </row>
    <row r="395" spans="7:8" customFormat="1" x14ac:dyDescent="0.25">
      <c r="G395">
        <f t="shared" si="6"/>
        <v>388</v>
      </c>
      <c r="H395" t="s">
        <v>235</v>
      </c>
    </row>
    <row r="396" spans="7:8" customFormat="1" x14ac:dyDescent="0.25">
      <c r="G396">
        <f t="shared" si="6"/>
        <v>389</v>
      </c>
      <c r="H396" t="s">
        <v>235</v>
      </c>
    </row>
    <row r="397" spans="7:8" customFormat="1" x14ac:dyDescent="0.25">
      <c r="G397">
        <f t="shared" si="6"/>
        <v>390</v>
      </c>
      <c r="H397" t="s">
        <v>235</v>
      </c>
    </row>
    <row r="398" spans="7:8" customFormat="1" x14ac:dyDescent="0.25">
      <c r="G398">
        <f t="shared" si="6"/>
        <v>391</v>
      </c>
      <c r="H398" t="s">
        <v>235</v>
      </c>
    </row>
    <row r="399" spans="7:8" customFormat="1" x14ac:dyDescent="0.25">
      <c r="G399">
        <f t="shared" si="6"/>
        <v>392</v>
      </c>
      <c r="H399" t="s">
        <v>235</v>
      </c>
    </row>
    <row r="400" spans="7:8" customFormat="1" x14ac:dyDescent="0.25">
      <c r="G400">
        <f t="shared" si="6"/>
        <v>393</v>
      </c>
      <c r="H400" t="s">
        <v>235</v>
      </c>
    </row>
    <row r="401" spans="7:8" customFormat="1" x14ac:dyDescent="0.25">
      <c r="G401">
        <f t="shared" si="6"/>
        <v>394</v>
      </c>
      <c r="H401" t="s">
        <v>235</v>
      </c>
    </row>
    <row r="402" spans="7:8" customFormat="1" x14ac:dyDescent="0.25">
      <c r="G402">
        <f t="shared" si="6"/>
        <v>395</v>
      </c>
      <c r="H402" t="s">
        <v>235</v>
      </c>
    </row>
    <row r="403" spans="7:8" customFormat="1" x14ac:dyDescent="0.25">
      <c r="G403">
        <f t="shared" si="6"/>
        <v>396</v>
      </c>
      <c r="H403" t="s">
        <v>235</v>
      </c>
    </row>
    <row r="404" spans="7:8" customFormat="1" x14ac:dyDescent="0.25">
      <c r="G404">
        <f t="shared" si="6"/>
        <v>397</v>
      </c>
      <c r="H404" t="s">
        <v>235</v>
      </c>
    </row>
    <row r="405" spans="7:8" customFormat="1" x14ac:dyDescent="0.25">
      <c r="G405">
        <f t="shared" si="6"/>
        <v>398</v>
      </c>
      <c r="H405" t="s">
        <v>235</v>
      </c>
    </row>
    <row r="406" spans="7:8" customFormat="1" x14ac:dyDescent="0.25">
      <c r="G406">
        <f t="shared" si="6"/>
        <v>399</v>
      </c>
      <c r="H406" t="s">
        <v>235</v>
      </c>
    </row>
    <row r="407" spans="7:8" customFormat="1" x14ac:dyDescent="0.25">
      <c r="G407">
        <f t="shared" si="6"/>
        <v>400</v>
      </c>
      <c r="H407" t="s">
        <v>235</v>
      </c>
    </row>
    <row r="408" spans="7:8" customFormat="1" x14ac:dyDescent="0.25">
      <c r="G408">
        <f t="shared" si="6"/>
        <v>401</v>
      </c>
      <c r="H408" t="s">
        <v>235</v>
      </c>
    </row>
    <row r="409" spans="7:8" customFormat="1" x14ac:dyDescent="0.25">
      <c r="G409">
        <f t="shared" si="6"/>
        <v>402</v>
      </c>
      <c r="H409" t="s">
        <v>235</v>
      </c>
    </row>
    <row r="410" spans="7:8" customFormat="1" x14ac:dyDescent="0.25">
      <c r="G410">
        <f t="shared" si="6"/>
        <v>403</v>
      </c>
      <c r="H410" t="s">
        <v>235</v>
      </c>
    </row>
    <row r="411" spans="7:8" customFormat="1" x14ac:dyDescent="0.25">
      <c r="G411">
        <f t="shared" si="6"/>
        <v>404</v>
      </c>
      <c r="H411" t="s">
        <v>235</v>
      </c>
    </row>
    <row r="412" spans="7:8" customFormat="1" x14ac:dyDescent="0.25">
      <c r="G412">
        <f t="shared" si="6"/>
        <v>405</v>
      </c>
      <c r="H412" t="s">
        <v>235</v>
      </c>
    </row>
    <row r="413" spans="7:8" customFormat="1" x14ac:dyDescent="0.25">
      <c r="G413">
        <f t="shared" si="6"/>
        <v>406</v>
      </c>
      <c r="H413" t="s">
        <v>235</v>
      </c>
    </row>
    <row r="414" spans="7:8" customFormat="1" x14ac:dyDescent="0.25">
      <c r="G414">
        <f t="shared" si="6"/>
        <v>407</v>
      </c>
      <c r="H414" t="s">
        <v>235</v>
      </c>
    </row>
    <row r="415" spans="7:8" customFormat="1" x14ac:dyDescent="0.25">
      <c r="G415">
        <f t="shared" si="6"/>
        <v>408</v>
      </c>
      <c r="H415" t="s">
        <v>235</v>
      </c>
    </row>
    <row r="416" spans="7:8" customFormat="1" x14ac:dyDescent="0.25">
      <c r="G416">
        <f t="shared" si="6"/>
        <v>409</v>
      </c>
      <c r="H416" t="s">
        <v>235</v>
      </c>
    </row>
    <row r="417" spans="7:8" customFormat="1" x14ac:dyDescent="0.25">
      <c r="G417">
        <f t="shared" si="6"/>
        <v>410</v>
      </c>
      <c r="H417" t="s">
        <v>235</v>
      </c>
    </row>
    <row r="418" spans="7:8" customFormat="1" x14ac:dyDescent="0.25">
      <c r="G418">
        <f t="shared" si="6"/>
        <v>411</v>
      </c>
      <c r="H418" t="s">
        <v>235</v>
      </c>
    </row>
    <row r="419" spans="7:8" customFormat="1" x14ac:dyDescent="0.25">
      <c r="G419">
        <f t="shared" si="6"/>
        <v>412</v>
      </c>
      <c r="H419" t="s">
        <v>235</v>
      </c>
    </row>
    <row r="420" spans="7:8" customFormat="1" x14ac:dyDescent="0.25">
      <c r="G420">
        <f t="shared" si="6"/>
        <v>413</v>
      </c>
      <c r="H420" t="s">
        <v>235</v>
      </c>
    </row>
    <row r="421" spans="7:8" customFormat="1" x14ac:dyDescent="0.25">
      <c r="G421">
        <f t="shared" si="6"/>
        <v>414</v>
      </c>
      <c r="H421" t="s">
        <v>235</v>
      </c>
    </row>
    <row r="422" spans="7:8" customFormat="1" x14ac:dyDescent="0.25">
      <c r="G422">
        <f t="shared" si="6"/>
        <v>415</v>
      </c>
      <c r="H422" t="s">
        <v>235</v>
      </c>
    </row>
    <row r="423" spans="7:8" customFormat="1" x14ac:dyDescent="0.25">
      <c r="G423">
        <f t="shared" si="6"/>
        <v>416</v>
      </c>
      <c r="H423" t="s">
        <v>235</v>
      </c>
    </row>
    <row r="424" spans="7:8" customFormat="1" x14ac:dyDescent="0.25">
      <c r="G424">
        <f t="shared" si="6"/>
        <v>417</v>
      </c>
      <c r="H424" t="s">
        <v>235</v>
      </c>
    </row>
    <row r="425" spans="7:8" customFormat="1" x14ac:dyDescent="0.25">
      <c r="G425">
        <f t="shared" si="6"/>
        <v>418</v>
      </c>
      <c r="H425" t="s">
        <v>235</v>
      </c>
    </row>
    <row r="426" spans="7:8" customFormat="1" x14ac:dyDescent="0.25">
      <c r="G426">
        <f t="shared" si="6"/>
        <v>419</v>
      </c>
      <c r="H426" t="s">
        <v>235</v>
      </c>
    </row>
    <row r="427" spans="7:8" customFormat="1" x14ac:dyDescent="0.25">
      <c r="G427">
        <f t="shared" si="6"/>
        <v>420</v>
      </c>
      <c r="H427" t="s">
        <v>235</v>
      </c>
    </row>
    <row r="428" spans="7:8" customFormat="1" x14ac:dyDescent="0.25">
      <c r="G428">
        <f t="shared" si="6"/>
        <v>421</v>
      </c>
      <c r="H428" t="s">
        <v>235</v>
      </c>
    </row>
    <row r="429" spans="7:8" customFormat="1" x14ac:dyDescent="0.25">
      <c r="G429">
        <f t="shared" si="6"/>
        <v>422</v>
      </c>
      <c r="H429" t="s">
        <v>235</v>
      </c>
    </row>
    <row r="430" spans="7:8" customFormat="1" x14ac:dyDescent="0.25">
      <c r="G430">
        <f t="shared" si="6"/>
        <v>423</v>
      </c>
      <c r="H430" t="s">
        <v>235</v>
      </c>
    </row>
    <row r="431" spans="7:8" customFormat="1" x14ac:dyDescent="0.25">
      <c r="G431">
        <f t="shared" si="6"/>
        <v>424</v>
      </c>
      <c r="H431" t="s">
        <v>235</v>
      </c>
    </row>
    <row r="432" spans="7:8" customFormat="1" x14ac:dyDescent="0.25">
      <c r="G432">
        <f t="shared" si="6"/>
        <v>425</v>
      </c>
      <c r="H432" t="s">
        <v>235</v>
      </c>
    </row>
    <row r="433" spans="7:8" customFormat="1" x14ac:dyDescent="0.25">
      <c r="G433">
        <f t="shared" si="6"/>
        <v>426</v>
      </c>
      <c r="H433" t="s">
        <v>235</v>
      </c>
    </row>
    <row r="434" spans="7:8" customFormat="1" x14ac:dyDescent="0.25">
      <c r="G434">
        <f t="shared" si="6"/>
        <v>427</v>
      </c>
      <c r="H434" t="s">
        <v>235</v>
      </c>
    </row>
    <row r="435" spans="7:8" customFormat="1" x14ac:dyDescent="0.25">
      <c r="G435">
        <f t="shared" si="6"/>
        <v>428</v>
      </c>
      <c r="H435" t="s">
        <v>235</v>
      </c>
    </row>
    <row r="436" spans="7:8" customFormat="1" x14ac:dyDescent="0.25">
      <c r="G436">
        <f t="shared" si="6"/>
        <v>429</v>
      </c>
      <c r="H436" t="s">
        <v>235</v>
      </c>
    </row>
    <row r="437" spans="7:8" customFormat="1" x14ac:dyDescent="0.25">
      <c r="G437">
        <f t="shared" si="6"/>
        <v>430</v>
      </c>
      <c r="H437" t="s">
        <v>235</v>
      </c>
    </row>
    <row r="438" spans="7:8" customFormat="1" x14ac:dyDescent="0.25">
      <c r="G438">
        <f t="shared" si="6"/>
        <v>431</v>
      </c>
      <c r="H438" t="s">
        <v>235</v>
      </c>
    </row>
    <row r="439" spans="7:8" customFormat="1" x14ac:dyDescent="0.25">
      <c r="G439">
        <f t="shared" si="6"/>
        <v>432</v>
      </c>
      <c r="H439" t="s">
        <v>235</v>
      </c>
    </row>
    <row r="440" spans="7:8" customFormat="1" x14ac:dyDescent="0.25">
      <c r="G440">
        <f t="shared" si="6"/>
        <v>433</v>
      </c>
      <c r="H440" t="s">
        <v>235</v>
      </c>
    </row>
    <row r="441" spans="7:8" customFormat="1" x14ac:dyDescent="0.25">
      <c r="G441">
        <f t="shared" si="6"/>
        <v>434</v>
      </c>
      <c r="H441" t="s">
        <v>235</v>
      </c>
    </row>
    <row r="442" spans="7:8" customFormat="1" x14ac:dyDescent="0.25">
      <c r="G442">
        <f t="shared" si="6"/>
        <v>435</v>
      </c>
      <c r="H442" t="s">
        <v>235</v>
      </c>
    </row>
    <row r="443" spans="7:8" customFormat="1" x14ac:dyDescent="0.25">
      <c r="G443">
        <f t="shared" si="6"/>
        <v>436</v>
      </c>
      <c r="H443" t="s">
        <v>235</v>
      </c>
    </row>
    <row r="444" spans="7:8" customFormat="1" x14ac:dyDescent="0.25">
      <c r="G444">
        <f t="shared" si="6"/>
        <v>437</v>
      </c>
      <c r="H444" t="s">
        <v>235</v>
      </c>
    </row>
    <row r="445" spans="7:8" customFormat="1" x14ac:dyDescent="0.25">
      <c r="G445">
        <f t="shared" si="6"/>
        <v>438</v>
      </c>
      <c r="H445" t="s">
        <v>235</v>
      </c>
    </row>
    <row r="446" spans="7:8" customFormat="1" x14ac:dyDescent="0.25">
      <c r="G446">
        <f t="shared" si="6"/>
        <v>439</v>
      </c>
      <c r="H446" t="s">
        <v>235</v>
      </c>
    </row>
    <row r="447" spans="7:8" customFormat="1" x14ac:dyDescent="0.25">
      <c r="G447">
        <f t="shared" si="6"/>
        <v>440</v>
      </c>
      <c r="H447" t="s">
        <v>235</v>
      </c>
    </row>
    <row r="448" spans="7:8" customFormat="1" x14ac:dyDescent="0.25">
      <c r="G448">
        <f t="shared" si="6"/>
        <v>441</v>
      </c>
      <c r="H448" t="s">
        <v>235</v>
      </c>
    </row>
    <row r="449" spans="7:8" customFormat="1" x14ac:dyDescent="0.25">
      <c r="G449">
        <f t="shared" si="6"/>
        <v>442</v>
      </c>
      <c r="H449" t="s">
        <v>235</v>
      </c>
    </row>
    <row r="450" spans="7:8" customFormat="1" x14ac:dyDescent="0.25">
      <c r="G450">
        <f t="shared" si="6"/>
        <v>443</v>
      </c>
      <c r="H450" t="s">
        <v>235</v>
      </c>
    </row>
    <row r="451" spans="7:8" customFormat="1" x14ac:dyDescent="0.25">
      <c r="G451">
        <f t="shared" si="6"/>
        <v>444</v>
      </c>
      <c r="H451" t="s">
        <v>235</v>
      </c>
    </row>
    <row r="452" spans="7:8" customFormat="1" x14ac:dyDescent="0.25">
      <c r="G452">
        <f t="shared" si="6"/>
        <v>445</v>
      </c>
      <c r="H452" t="s">
        <v>235</v>
      </c>
    </row>
    <row r="453" spans="7:8" customFormat="1" x14ac:dyDescent="0.25">
      <c r="G453">
        <f t="shared" si="6"/>
        <v>446</v>
      </c>
      <c r="H453" t="s">
        <v>235</v>
      </c>
    </row>
    <row r="454" spans="7:8" customFormat="1" x14ac:dyDescent="0.25">
      <c r="G454">
        <f t="shared" si="6"/>
        <v>447</v>
      </c>
      <c r="H454" t="s">
        <v>235</v>
      </c>
    </row>
    <row r="455" spans="7:8" customFormat="1" x14ac:dyDescent="0.25">
      <c r="G455">
        <f t="shared" si="6"/>
        <v>448</v>
      </c>
      <c r="H455" t="s">
        <v>235</v>
      </c>
    </row>
    <row r="456" spans="7:8" customFormat="1" x14ac:dyDescent="0.25">
      <c r="G456">
        <f t="shared" si="6"/>
        <v>449</v>
      </c>
      <c r="H456" t="s">
        <v>235</v>
      </c>
    </row>
    <row r="457" spans="7:8" customFormat="1" x14ac:dyDescent="0.25">
      <c r="G457">
        <f t="shared" si="6"/>
        <v>450</v>
      </c>
      <c r="H457" t="s">
        <v>235</v>
      </c>
    </row>
    <row r="458" spans="7:8" customFormat="1" x14ac:dyDescent="0.25">
      <c r="G458">
        <f t="shared" ref="G458:G506" si="7">+G457+1</f>
        <v>451</v>
      </c>
      <c r="H458" t="s">
        <v>235</v>
      </c>
    </row>
    <row r="459" spans="7:8" customFormat="1" x14ac:dyDescent="0.25">
      <c r="G459">
        <f t="shared" si="7"/>
        <v>452</v>
      </c>
      <c r="H459" t="s">
        <v>235</v>
      </c>
    </row>
    <row r="460" spans="7:8" customFormat="1" x14ac:dyDescent="0.25">
      <c r="G460">
        <f t="shared" si="7"/>
        <v>453</v>
      </c>
      <c r="H460" t="s">
        <v>235</v>
      </c>
    </row>
    <row r="461" spans="7:8" customFormat="1" x14ac:dyDescent="0.25">
      <c r="G461">
        <f t="shared" si="7"/>
        <v>454</v>
      </c>
      <c r="H461" t="s">
        <v>235</v>
      </c>
    </row>
    <row r="462" spans="7:8" customFormat="1" x14ac:dyDescent="0.25">
      <c r="G462">
        <f t="shared" si="7"/>
        <v>455</v>
      </c>
      <c r="H462" t="s">
        <v>235</v>
      </c>
    </row>
    <row r="463" spans="7:8" customFormat="1" x14ac:dyDescent="0.25">
      <c r="G463">
        <f t="shared" si="7"/>
        <v>456</v>
      </c>
      <c r="H463" t="s">
        <v>235</v>
      </c>
    </row>
    <row r="464" spans="7:8" customFormat="1" x14ac:dyDescent="0.25">
      <c r="G464">
        <f t="shared" si="7"/>
        <v>457</v>
      </c>
      <c r="H464" t="s">
        <v>235</v>
      </c>
    </row>
    <row r="465" spans="7:8" customFormat="1" x14ac:dyDescent="0.25">
      <c r="G465">
        <f t="shared" si="7"/>
        <v>458</v>
      </c>
      <c r="H465" t="s">
        <v>235</v>
      </c>
    </row>
    <row r="466" spans="7:8" customFormat="1" x14ac:dyDescent="0.25">
      <c r="G466">
        <f t="shared" si="7"/>
        <v>459</v>
      </c>
      <c r="H466" t="s">
        <v>235</v>
      </c>
    </row>
    <row r="467" spans="7:8" customFormat="1" x14ac:dyDescent="0.25">
      <c r="G467">
        <f t="shared" si="7"/>
        <v>460</v>
      </c>
      <c r="H467" t="s">
        <v>235</v>
      </c>
    </row>
    <row r="468" spans="7:8" customFormat="1" x14ac:dyDescent="0.25">
      <c r="G468">
        <f t="shared" si="7"/>
        <v>461</v>
      </c>
      <c r="H468" t="s">
        <v>235</v>
      </c>
    </row>
    <row r="469" spans="7:8" customFormat="1" x14ac:dyDescent="0.25">
      <c r="G469">
        <f t="shared" si="7"/>
        <v>462</v>
      </c>
      <c r="H469" t="s">
        <v>235</v>
      </c>
    </row>
    <row r="470" spans="7:8" customFormat="1" x14ac:dyDescent="0.25">
      <c r="G470">
        <f t="shared" si="7"/>
        <v>463</v>
      </c>
      <c r="H470" t="s">
        <v>235</v>
      </c>
    </row>
    <row r="471" spans="7:8" customFormat="1" x14ac:dyDescent="0.25">
      <c r="G471">
        <f t="shared" si="7"/>
        <v>464</v>
      </c>
      <c r="H471" t="s">
        <v>235</v>
      </c>
    </row>
    <row r="472" spans="7:8" customFormat="1" x14ac:dyDescent="0.25">
      <c r="G472">
        <f t="shared" si="7"/>
        <v>465</v>
      </c>
      <c r="H472" t="s">
        <v>235</v>
      </c>
    </row>
    <row r="473" spans="7:8" customFormat="1" x14ac:dyDescent="0.25">
      <c r="G473">
        <f t="shared" si="7"/>
        <v>466</v>
      </c>
      <c r="H473" t="s">
        <v>235</v>
      </c>
    </row>
    <row r="474" spans="7:8" customFormat="1" x14ac:dyDescent="0.25">
      <c r="G474">
        <f t="shared" si="7"/>
        <v>467</v>
      </c>
      <c r="H474" t="s">
        <v>235</v>
      </c>
    </row>
    <row r="475" spans="7:8" customFormat="1" x14ac:dyDescent="0.25">
      <c r="G475">
        <f t="shared" si="7"/>
        <v>468</v>
      </c>
      <c r="H475" t="s">
        <v>235</v>
      </c>
    </row>
    <row r="476" spans="7:8" customFormat="1" x14ac:dyDescent="0.25">
      <c r="G476">
        <f t="shared" si="7"/>
        <v>469</v>
      </c>
      <c r="H476" t="s">
        <v>235</v>
      </c>
    </row>
    <row r="477" spans="7:8" customFormat="1" x14ac:dyDescent="0.25">
      <c r="G477">
        <f t="shared" si="7"/>
        <v>470</v>
      </c>
      <c r="H477" t="s">
        <v>235</v>
      </c>
    </row>
    <row r="478" spans="7:8" customFormat="1" x14ac:dyDescent="0.25">
      <c r="G478">
        <f t="shared" si="7"/>
        <v>471</v>
      </c>
      <c r="H478" t="s">
        <v>235</v>
      </c>
    </row>
    <row r="479" spans="7:8" customFormat="1" x14ac:dyDescent="0.25">
      <c r="G479">
        <f t="shared" si="7"/>
        <v>472</v>
      </c>
      <c r="H479" t="s">
        <v>235</v>
      </c>
    </row>
    <row r="480" spans="7:8" customFormat="1" x14ac:dyDescent="0.25">
      <c r="G480">
        <f t="shared" si="7"/>
        <v>473</v>
      </c>
      <c r="H480" t="s">
        <v>235</v>
      </c>
    </row>
    <row r="481" spans="7:8" customFormat="1" x14ac:dyDescent="0.25">
      <c r="G481">
        <f t="shared" si="7"/>
        <v>474</v>
      </c>
      <c r="H481" t="s">
        <v>235</v>
      </c>
    </row>
    <row r="482" spans="7:8" customFormat="1" x14ac:dyDescent="0.25">
      <c r="G482">
        <f t="shared" si="7"/>
        <v>475</v>
      </c>
      <c r="H482" t="s">
        <v>235</v>
      </c>
    </row>
    <row r="483" spans="7:8" customFormat="1" x14ac:dyDescent="0.25">
      <c r="G483">
        <f t="shared" si="7"/>
        <v>476</v>
      </c>
      <c r="H483" t="s">
        <v>235</v>
      </c>
    </row>
    <row r="484" spans="7:8" customFormat="1" x14ac:dyDescent="0.25">
      <c r="G484">
        <f t="shared" si="7"/>
        <v>477</v>
      </c>
      <c r="H484" t="s">
        <v>235</v>
      </c>
    </row>
    <row r="485" spans="7:8" customFormat="1" x14ac:dyDescent="0.25">
      <c r="G485">
        <f t="shared" si="7"/>
        <v>478</v>
      </c>
      <c r="H485" t="s">
        <v>235</v>
      </c>
    </row>
    <row r="486" spans="7:8" customFormat="1" x14ac:dyDescent="0.25">
      <c r="G486">
        <f t="shared" si="7"/>
        <v>479</v>
      </c>
      <c r="H486" t="s">
        <v>235</v>
      </c>
    </row>
    <row r="487" spans="7:8" customFormat="1" x14ac:dyDescent="0.25">
      <c r="G487">
        <f t="shared" si="7"/>
        <v>480</v>
      </c>
      <c r="H487" t="s">
        <v>235</v>
      </c>
    </row>
    <row r="488" spans="7:8" customFormat="1" x14ac:dyDescent="0.25">
      <c r="G488">
        <f t="shared" si="7"/>
        <v>481</v>
      </c>
      <c r="H488" t="s">
        <v>235</v>
      </c>
    </row>
    <row r="489" spans="7:8" customFormat="1" x14ac:dyDescent="0.25">
      <c r="G489">
        <f t="shared" si="7"/>
        <v>482</v>
      </c>
      <c r="H489" t="s">
        <v>235</v>
      </c>
    </row>
    <row r="490" spans="7:8" customFormat="1" x14ac:dyDescent="0.25">
      <c r="G490">
        <f t="shared" si="7"/>
        <v>483</v>
      </c>
      <c r="H490" t="s">
        <v>235</v>
      </c>
    </row>
    <row r="491" spans="7:8" customFormat="1" x14ac:dyDescent="0.25">
      <c r="G491">
        <f t="shared" si="7"/>
        <v>484</v>
      </c>
      <c r="H491" t="s">
        <v>235</v>
      </c>
    </row>
    <row r="492" spans="7:8" customFormat="1" x14ac:dyDescent="0.25">
      <c r="G492">
        <f t="shared" si="7"/>
        <v>485</v>
      </c>
      <c r="H492" t="s">
        <v>235</v>
      </c>
    </row>
    <row r="493" spans="7:8" customFormat="1" x14ac:dyDescent="0.25">
      <c r="G493">
        <f t="shared" si="7"/>
        <v>486</v>
      </c>
      <c r="H493" t="s">
        <v>235</v>
      </c>
    </row>
    <row r="494" spans="7:8" customFormat="1" x14ac:dyDescent="0.25">
      <c r="G494">
        <f t="shared" si="7"/>
        <v>487</v>
      </c>
      <c r="H494" t="s">
        <v>235</v>
      </c>
    </row>
    <row r="495" spans="7:8" customFormat="1" x14ac:dyDescent="0.25">
      <c r="G495">
        <f t="shared" si="7"/>
        <v>488</v>
      </c>
      <c r="H495" t="s">
        <v>235</v>
      </c>
    </row>
    <row r="496" spans="7:8" customFormat="1" x14ac:dyDescent="0.25">
      <c r="G496">
        <f t="shared" si="7"/>
        <v>489</v>
      </c>
      <c r="H496" t="s">
        <v>235</v>
      </c>
    </row>
    <row r="497" spans="7:8" customFormat="1" x14ac:dyDescent="0.25">
      <c r="G497">
        <f t="shared" si="7"/>
        <v>490</v>
      </c>
      <c r="H497" t="s">
        <v>235</v>
      </c>
    </row>
    <row r="498" spans="7:8" customFormat="1" x14ac:dyDescent="0.25">
      <c r="G498">
        <f t="shared" si="7"/>
        <v>491</v>
      </c>
      <c r="H498" t="s">
        <v>235</v>
      </c>
    </row>
    <row r="499" spans="7:8" customFormat="1" x14ac:dyDescent="0.25">
      <c r="G499">
        <f t="shared" si="7"/>
        <v>492</v>
      </c>
      <c r="H499" t="s">
        <v>235</v>
      </c>
    </row>
    <row r="500" spans="7:8" customFormat="1" x14ac:dyDescent="0.25">
      <c r="G500">
        <f t="shared" si="7"/>
        <v>493</v>
      </c>
      <c r="H500" t="s">
        <v>235</v>
      </c>
    </row>
    <row r="501" spans="7:8" customFormat="1" x14ac:dyDescent="0.25">
      <c r="G501">
        <f t="shared" si="7"/>
        <v>494</v>
      </c>
      <c r="H501" t="s">
        <v>235</v>
      </c>
    </row>
    <row r="502" spans="7:8" customFormat="1" x14ac:dyDescent="0.25">
      <c r="G502">
        <f t="shared" si="7"/>
        <v>495</v>
      </c>
      <c r="H502" t="s">
        <v>235</v>
      </c>
    </row>
    <row r="503" spans="7:8" customFormat="1" x14ac:dyDescent="0.25">
      <c r="G503">
        <f t="shared" si="7"/>
        <v>496</v>
      </c>
      <c r="H503" t="s">
        <v>235</v>
      </c>
    </row>
    <row r="504" spans="7:8" customFormat="1" x14ac:dyDescent="0.25">
      <c r="G504">
        <f t="shared" si="7"/>
        <v>497</v>
      </c>
      <c r="H504" t="s">
        <v>235</v>
      </c>
    </row>
    <row r="505" spans="7:8" customFormat="1" x14ac:dyDescent="0.25">
      <c r="G505">
        <f t="shared" si="7"/>
        <v>498</v>
      </c>
      <c r="H505" t="s">
        <v>235</v>
      </c>
    </row>
    <row r="506" spans="7:8" customFormat="1" x14ac:dyDescent="0.25">
      <c r="G506">
        <f t="shared" si="7"/>
        <v>499</v>
      </c>
      <c r="H506" t="s">
        <v>235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B2:Q50"/>
  <sheetViews>
    <sheetView topLeftCell="B1" workbookViewId="0">
      <selection activeCell="AE18" sqref="AE18"/>
    </sheetView>
  </sheetViews>
  <sheetFormatPr defaultRowHeight="15" x14ac:dyDescent="0.25"/>
  <cols>
    <col min="2" max="2" width="10" bestFit="1" customWidth="1"/>
    <col min="3" max="3" width="9.7109375" bestFit="1" customWidth="1"/>
    <col min="4" max="4" width="17.42578125" bestFit="1" customWidth="1"/>
    <col min="5" max="5" width="17.28515625" bestFit="1" customWidth="1"/>
    <col min="6" max="6" width="11.42578125" bestFit="1" customWidth="1"/>
    <col min="7" max="7" width="10.85546875" customWidth="1"/>
    <col min="12" max="12" width="13.140625" bestFit="1" customWidth="1"/>
    <col min="13" max="13" width="5.140625" bestFit="1" customWidth="1"/>
    <col min="14" max="14" width="17.42578125" bestFit="1" customWidth="1"/>
    <col min="15" max="15" width="17.28515625" bestFit="1" customWidth="1"/>
    <col min="16" max="16" width="11.42578125" bestFit="1" customWidth="1"/>
    <col min="17" max="17" width="10.85546875" bestFit="1" customWidth="1"/>
  </cols>
  <sheetData>
    <row r="2" spans="2:17" ht="14.45" x14ac:dyDescent="0.35">
      <c r="B2" t="s">
        <v>106</v>
      </c>
      <c r="L2" t="s">
        <v>106</v>
      </c>
    </row>
    <row r="3" spans="2:17" ht="14.45" x14ac:dyDescent="0.35">
      <c r="B3" s="5"/>
      <c r="C3" s="6" t="s">
        <v>69</v>
      </c>
      <c r="D3" s="6" t="s">
        <v>70</v>
      </c>
      <c r="E3" s="14" t="s">
        <v>71</v>
      </c>
      <c r="F3" s="6" t="s">
        <v>72</v>
      </c>
      <c r="G3" s="6" t="s">
        <v>73</v>
      </c>
      <c r="L3" s="5"/>
      <c r="M3" s="6" t="s">
        <v>69</v>
      </c>
      <c r="N3" s="6" t="s">
        <v>70</v>
      </c>
      <c r="O3" s="14" t="s">
        <v>71</v>
      </c>
      <c r="P3" s="6" t="s">
        <v>72</v>
      </c>
      <c r="Q3" s="6" t="s">
        <v>73</v>
      </c>
    </row>
    <row r="4" spans="2:17" ht="14.45" x14ac:dyDescent="0.35">
      <c r="B4" s="7"/>
      <c r="C4" s="8">
        <f>SUM(B7:C16)</f>
        <v>0</v>
      </c>
      <c r="D4" s="24">
        <f>IF(ISBLANK('Order Form'!$B$31),'Go-In! &amp; Fast Eddie Buckle Data'!E8,VLOOKUP('Order Form'!$B$31,'Go-In! &amp; Fast Eddie Buckle Data'!$D:$E,2,FALSE))</f>
        <v>4</v>
      </c>
      <c r="E4" s="16" t="str">
        <f>IFERROR(VLOOKUP(C4,'Go-In! &amp; Fast Eddie Buckle Data'!G:H,2,FALSE),"#1")</f>
        <v>#1</v>
      </c>
      <c r="F4" s="9">
        <f>VLOOKUP(E4,'Go-In! &amp; Fast Eddie Buckle Data'!D:E,2,FALSE)</f>
        <v>4</v>
      </c>
      <c r="G4" s="9">
        <f>MIN(D4,F4)</f>
        <v>4</v>
      </c>
      <c r="L4" s="7"/>
      <c r="M4" s="8">
        <f>SUM(L7:L16)</f>
        <v>0</v>
      </c>
      <c r="N4" s="24">
        <f>IF(ISBLANK('Order Form'!$B$31),'Go-In! &amp; Fast Eddie Buckle Data'!E8,VLOOKUP('Order Form'!$B$31,'Go-In! &amp; Fast Eddie Buckle Data'!$D:$E,2,FALSE))</f>
        <v>4</v>
      </c>
      <c r="O4" s="16" t="str">
        <f>IFERROR(VLOOKUP(M4,'Go-In! &amp; Fast Eddie Buckle Data'!G:H,2,FALSE),"#1")</f>
        <v>#1</v>
      </c>
      <c r="P4" s="9">
        <f>VLOOKUP(O4,'Go-In! &amp; Fast Eddie Buckle Data'!D:E,2,FALSE)</f>
        <v>4</v>
      </c>
      <c r="Q4" s="9">
        <f>MIN(N4,P4)</f>
        <v>4</v>
      </c>
    </row>
    <row r="5" spans="2:17" ht="14.45" x14ac:dyDescent="0.35">
      <c r="B5" s="5"/>
      <c r="C5" s="5"/>
      <c r="D5" s="5"/>
      <c r="E5" s="91">
        <f>VLOOKUP(E4,'Order Form'!F93:G98,2,FALSE)</f>
        <v>1</v>
      </c>
      <c r="F5" s="5"/>
      <c r="G5" s="5"/>
      <c r="L5" s="5"/>
      <c r="M5" s="5"/>
      <c r="N5" s="5"/>
      <c r="O5" s="4"/>
      <c r="P5" s="5"/>
      <c r="Q5" s="5"/>
    </row>
    <row r="6" spans="2:17" ht="14.45" x14ac:dyDescent="0.35">
      <c r="B6" s="5" t="s">
        <v>37</v>
      </c>
      <c r="C6" s="5" t="s">
        <v>287</v>
      </c>
      <c r="D6" s="5"/>
      <c r="E6" s="4"/>
      <c r="F6" s="5"/>
      <c r="G6" s="5"/>
      <c r="L6" s="5" t="s">
        <v>39</v>
      </c>
      <c r="M6" s="5"/>
      <c r="N6" s="5"/>
      <c r="O6" s="4"/>
      <c r="P6" s="5"/>
      <c r="Q6" s="5"/>
    </row>
    <row r="7" spans="2:17" ht="14.45" x14ac:dyDescent="0.35">
      <c r="B7" s="10">
        <f>IF('Order Form'!B58=$B$6,+'Order Form'!I58,0)</f>
        <v>0</v>
      </c>
      <c r="C7" s="10">
        <f>IF('Order Form'!B58=$C$6,+'Order Form'!I58,0)</f>
        <v>0</v>
      </c>
      <c r="D7" s="5"/>
      <c r="E7" s="4"/>
      <c r="F7" s="5"/>
      <c r="G7" s="5"/>
      <c r="L7" s="10">
        <f>IF('Order Form'!B58=$L$6,+'Order Form'!I58,0)</f>
        <v>0</v>
      </c>
      <c r="M7" s="10"/>
      <c r="N7" s="5"/>
      <c r="O7" s="4"/>
      <c r="P7" s="5"/>
      <c r="Q7" s="5"/>
    </row>
    <row r="8" spans="2:17" ht="17.45" x14ac:dyDescent="0.35">
      <c r="B8" s="10">
        <f>IF('Order Form'!B59=$B$6,+'Order Form'!I59,0)</f>
        <v>0</v>
      </c>
      <c r="C8" s="10">
        <f>IF('Order Form'!B59=$C$6,+'Order Form'!I59,0)</f>
        <v>0</v>
      </c>
      <c r="D8" s="5"/>
      <c r="E8" s="4"/>
      <c r="F8" s="5"/>
      <c r="G8" s="5"/>
      <c r="L8" s="10">
        <f>IF('Order Form'!B59=$L$6,+'Order Form'!I59,0)</f>
        <v>0</v>
      </c>
      <c r="M8" s="10"/>
      <c r="N8" s="11"/>
      <c r="O8" s="15"/>
      <c r="P8" s="11"/>
      <c r="Q8" s="11"/>
    </row>
    <row r="9" spans="2:17" ht="14.45" x14ac:dyDescent="0.35">
      <c r="B9" s="10">
        <f>IF('Order Form'!B60=$B$6,+'Order Form'!I60,0)</f>
        <v>0</v>
      </c>
      <c r="C9" s="10">
        <f>IF('Order Form'!B60=$C$6,+'Order Form'!I60,0)</f>
        <v>0</v>
      </c>
      <c r="D9" s="5"/>
      <c r="E9" s="4"/>
      <c r="F9" s="5"/>
      <c r="G9" s="5"/>
      <c r="L9" s="10">
        <f>IF('Order Form'!B60=$L$6,+'Order Form'!I60,0)</f>
        <v>0</v>
      </c>
      <c r="M9" s="10"/>
      <c r="N9" s="5"/>
      <c r="O9" s="4"/>
      <c r="P9" s="5"/>
      <c r="Q9" s="5"/>
    </row>
    <row r="10" spans="2:17" ht="14.45" x14ac:dyDescent="0.35">
      <c r="B10" s="10">
        <f>IF('Order Form'!B61=$B$6,+'Order Form'!I61,0)</f>
        <v>0</v>
      </c>
      <c r="C10" s="10">
        <f>IF('Order Form'!B61=$C$6,+'Order Form'!I61,0)</f>
        <v>0</v>
      </c>
      <c r="D10" s="5"/>
      <c r="E10" s="4"/>
      <c r="F10" s="5"/>
      <c r="G10" s="5"/>
      <c r="L10" s="10">
        <f>IF('Order Form'!B61=$L$6,+'Order Form'!I61,0)</f>
        <v>0</v>
      </c>
      <c r="M10" s="10"/>
      <c r="N10" s="12"/>
      <c r="O10" s="4"/>
      <c r="P10" s="12"/>
      <c r="Q10" s="12"/>
    </row>
    <row r="11" spans="2:17" ht="14.45" x14ac:dyDescent="0.35">
      <c r="B11" s="10">
        <f>IF('Order Form'!B62=$B$6,+'Order Form'!I62,0)</f>
        <v>0</v>
      </c>
      <c r="C11" s="10">
        <f>IF('Order Form'!B62=$C$6,+'Order Form'!I62,0)</f>
        <v>0</v>
      </c>
      <c r="D11" s="5"/>
      <c r="E11" s="4"/>
      <c r="F11" s="5"/>
      <c r="G11" s="5"/>
      <c r="L11" s="10">
        <f>IF('Order Form'!B62=$L$6,+'Order Form'!I62,0)</f>
        <v>0</v>
      </c>
      <c r="M11" s="10"/>
      <c r="N11" s="12"/>
      <c r="O11" s="4"/>
      <c r="P11" s="12"/>
      <c r="Q11" s="12"/>
    </row>
    <row r="12" spans="2:17" ht="14.45" x14ac:dyDescent="0.35">
      <c r="B12" s="10">
        <f>IF('Order Form'!B63=$B$6,+'Order Form'!I63,0)</f>
        <v>0</v>
      </c>
      <c r="C12" s="10">
        <f>IF('Order Form'!B63=$C$6,+'Order Form'!I63,0)</f>
        <v>0</v>
      </c>
      <c r="D12" s="5"/>
      <c r="E12" s="4"/>
      <c r="F12" s="5"/>
      <c r="G12" s="5"/>
      <c r="L12" s="10">
        <f>IF('Order Form'!B63=$L$6,+'Order Form'!I63,0)</f>
        <v>0</v>
      </c>
      <c r="M12" s="10"/>
      <c r="N12" s="12"/>
      <c r="O12" s="4"/>
      <c r="P12" s="12"/>
      <c r="Q12" s="12"/>
    </row>
    <row r="13" spans="2:17" ht="14.45" x14ac:dyDescent="0.35">
      <c r="B13" s="10">
        <f>IF('Order Form'!B64=$B$6,+'Order Form'!I64,0)</f>
        <v>0</v>
      </c>
      <c r="C13" s="10">
        <f>IF('Order Form'!B64=$C$6,+'Order Form'!I64,0)</f>
        <v>0</v>
      </c>
      <c r="D13" s="5"/>
      <c r="E13" s="4"/>
      <c r="F13" s="5"/>
      <c r="G13" s="5"/>
      <c r="L13" s="10">
        <f>IF('Order Form'!B64=$L$6,+'Order Form'!I64,0)</f>
        <v>0</v>
      </c>
      <c r="M13" s="10"/>
      <c r="N13" s="12"/>
      <c r="O13" s="4"/>
      <c r="P13" s="12"/>
      <c r="Q13" s="12"/>
    </row>
    <row r="14" spans="2:17" ht="17.45" x14ac:dyDescent="0.35">
      <c r="B14" s="10">
        <f>IF('Order Form'!B65=$B$6,+'Order Form'!I65,0)</f>
        <v>0</v>
      </c>
      <c r="C14" s="10">
        <f>IF('Order Form'!B65=$C$6,+'Order Form'!I65,0)</f>
        <v>0</v>
      </c>
      <c r="D14" s="11"/>
      <c r="E14" s="15"/>
      <c r="F14" s="11"/>
      <c r="G14" s="11"/>
      <c r="L14" s="10">
        <f>IF('Order Form'!B65=$L$6,+'Order Form'!I65,0)</f>
        <v>0</v>
      </c>
      <c r="M14" s="10"/>
      <c r="N14" s="12"/>
      <c r="O14" s="4"/>
      <c r="P14" s="12"/>
      <c r="Q14" s="12"/>
    </row>
    <row r="15" spans="2:17" ht="14.45" x14ac:dyDescent="0.35">
      <c r="B15" s="10">
        <f>IF('Order Form'!B66=$B$6,+'Order Form'!I66,0)</f>
        <v>0</v>
      </c>
      <c r="C15" s="10">
        <f>IF('Order Form'!B66=$C$6,+'Order Form'!I66,0)</f>
        <v>0</v>
      </c>
      <c r="D15" s="5"/>
      <c r="E15" s="4"/>
      <c r="F15" s="5"/>
      <c r="G15" s="5"/>
      <c r="L15" s="10">
        <f>IF('Order Form'!B66=$L$6,+'Order Form'!I66,0)</f>
        <v>0</v>
      </c>
      <c r="M15" s="10"/>
      <c r="P15" s="5"/>
      <c r="Q15" s="5"/>
    </row>
    <row r="16" spans="2:17" ht="14.45" x14ac:dyDescent="0.35">
      <c r="B16" s="10">
        <f>IF('Order Form'!B67=$B$6,+'Order Form'!I67,0)</f>
        <v>0</v>
      </c>
      <c r="C16" s="10">
        <f>IF('Order Form'!B67=$C$6,+'Order Form'!I67,0)</f>
        <v>0</v>
      </c>
      <c r="D16" s="12"/>
      <c r="E16" s="4"/>
      <c r="F16" s="12"/>
      <c r="G16" s="12"/>
      <c r="L16" s="10">
        <f>IF('Order Form'!B67=$L$6,+'Order Form'!I67,0)</f>
        <v>0</v>
      </c>
      <c r="M16" s="10"/>
      <c r="P16" s="5"/>
      <c r="Q16" s="5"/>
    </row>
    <row r="17" spans="2:17" ht="14.45" x14ac:dyDescent="0.35">
      <c r="B17" s="10"/>
      <c r="C17" s="10"/>
      <c r="D17" s="12"/>
      <c r="E17" s="4"/>
      <c r="F17" s="12"/>
      <c r="G17" s="12"/>
      <c r="L17" s="10"/>
      <c r="M17" s="10"/>
      <c r="P17" s="5"/>
      <c r="Q17" s="5"/>
    </row>
    <row r="18" spans="2:17" ht="14.45" x14ac:dyDescent="0.35">
      <c r="B18" s="10"/>
      <c r="C18" s="10"/>
      <c r="D18" s="12"/>
      <c r="E18" s="4"/>
      <c r="F18" s="12"/>
      <c r="G18" s="12"/>
      <c r="L18" s="10"/>
      <c r="M18" s="10"/>
      <c r="P18" s="5"/>
      <c r="Q18" s="5"/>
    </row>
    <row r="19" spans="2:17" ht="14.45" x14ac:dyDescent="0.35">
      <c r="B19" s="10"/>
      <c r="C19" s="10"/>
      <c r="D19" s="12"/>
      <c r="E19" s="4"/>
      <c r="F19" s="12"/>
      <c r="G19" s="12"/>
      <c r="L19" s="10"/>
    </row>
    <row r="20" spans="2:17" ht="14.45" x14ac:dyDescent="0.35">
      <c r="B20" s="10"/>
      <c r="C20" s="10"/>
      <c r="D20" s="12"/>
      <c r="E20" s="4"/>
      <c r="F20" s="12"/>
      <c r="G20" s="12"/>
      <c r="L20" s="10"/>
    </row>
    <row r="21" spans="2:17" ht="14.45" x14ac:dyDescent="0.35">
      <c r="B21" s="10"/>
      <c r="C21" s="10"/>
      <c r="F21" s="5"/>
      <c r="G21" s="5"/>
      <c r="L21" s="10"/>
    </row>
    <row r="22" spans="2:17" ht="14.45" x14ac:dyDescent="0.35">
      <c r="B22" s="10"/>
      <c r="C22" s="10"/>
      <c r="F22" s="5"/>
      <c r="G22" s="5"/>
      <c r="L22" s="10"/>
    </row>
    <row r="23" spans="2:17" ht="14.45" x14ac:dyDescent="0.35">
      <c r="B23" s="10"/>
      <c r="C23" s="10"/>
      <c r="F23" s="5"/>
      <c r="G23" s="5"/>
      <c r="L23" s="10"/>
    </row>
    <row r="24" spans="2:17" ht="14.45" x14ac:dyDescent="0.35">
      <c r="B24" s="10"/>
      <c r="C24" s="10"/>
      <c r="F24" s="5"/>
      <c r="G24" s="5"/>
      <c r="L24" s="10"/>
    </row>
    <row r="28" spans="2:17" ht="14.45" x14ac:dyDescent="0.35">
      <c r="B28" t="s">
        <v>107</v>
      </c>
    </row>
    <row r="29" spans="2:17" ht="14.45" x14ac:dyDescent="0.35">
      <c r="B29" s="5"/>
      <c r="C29" s="6" t="s">
        <v>69</v>
      </c>
      <c r="D29" s="6" t="s">
        <v>70</v>
      </c>
      <c r="E29" s="14" t="s">
        <v>71</v>
      </c>
      <c r="F29" s="6" t="s">
        <v>72</v>
      </c>
      <c r="G29" s="6" t="s">
        <v>73</v>
      </c>
    </row>
    <row r="30" spans="2:17" ht="14.45" x14ac:dyDescent="0.35">
      <c r="B30" s="7"/>
      <c r="C30" s="8">
        <f>SUM(B33:C42)</f>
        <v>0</v>
      </c>
      <c r="D30" s="24">
        <f>IF(ISBLANK('Order Form'!$B$31),'Go-In! &amp; Fast Eddie Buckle Data'!M8,VLOOKUP('Order Form'!$B$31,'Go-In! &amp; Fast Eddie Buckle Data'!$L:$M,2,FALSE))</f>
        <v>6.5</v>
      </c>
      <c r="E30" s="16">
        <f>IFERROR(VLOOKUP(C30,'Go-In! &amp; Fast Eddie Buckle Data'!G:H,2,FALSE),1)</f>
        <v>1</v>
      </c>
      <c r="F30" s="9" t="e">
        <f>VLOOKUP(E30,'Go-In! &amp; Fast Eddie Buckle Data'!L:M,2,FALSE)</f>
        <v>#N/A</v>
      </c>
      <c r="G30" s="9" t="e">
        <f>MIN(D30,F30)</f>
        <v>#N/A</v>
      </c>
    </row>
    <row r="31" spans="2:17" x14ac:dyDescent="0.25">
      <c r="B31" s="5"/>
      <c r="C31" s="5"/>
      <c r="D31" s="5"/>
      <c r="E31" s="4"/>
      <c r="F31" s="5"/>
      <c r="G31" s="5"/>
    </row>
    <row r="32" spans="2:17" x14ac:dyDescent="0.25">
      <c r="B32" s="5" t="s">
        <v>37</v>
      </c>
      <c r="C32" s="5" t="s">
        <v>287</v>
      </c>
      <c r="D32" s="5"/>
      <c r="E32" s="4"/>
      <c r="F32" s="5"/>
      <c r="G32" s="5"/>
    </row>
    <row r="33" spans="2:7" x14ac:dyDescent="0.25">
      <c r="B33" s="10">
        <f>IF('Order Form'!B58=$B$32,+'Order Form'!I58,0)</f>
        <v>0</v>
      </c>
      <c r="C33" s="10">
        <f>IF('Order Form'!B58=$C$32,+'Order Form'!I58,0)</f>
        <v>0</v>
      </c>
      <c r="D33" s="5"/>
      <c r="E33" s="4"/>
      <c r="F33" s="5"/>
      <c r="G33" s="5"/>
    </row>
    <row r="34" spans="2:7" ht="18" x14ac:dyDescent="0.25">
      <c r="B34" s="10">
        <f>IF('Order Form'!B59=$B$32,+'Order Form'!I59,0)</f>
        <v>0</v>
      </c>
      <c r="C34" s="10">
        <f>IF('Order Form'!B59=$C$32,+'Order Form'!I59,0)</f>
        <v>0</v>
      </c>
      <c r="D34" s="11"/>
      <c r="E34" s="15"/>
      <c r="F34" s="11"/>
      <c r="G34" s="11"/>
    </row>
    <row r="35" spans="2:7" x14ac:dyDescent="0.25">
      <c r="B35" s="10">
        <f>IF('Order Form'!B60=$B$32,+'Order Form'!I60,0)</f>
        <v>0</v>
      </c>
      <c r="C35" s="10">
        <f>IF('Order Form'!B60=$C$32,+'Order Form'!I60,0)</f>
        <v>0</v>
      </c>
      <c r="D35" s="5"/>
      <c r="E35" s="4"/>
      <c r="F35" s="5"/>
      <c r="G35" s="5"/>
    </row>
    <row r="36" spans="2:7" x14ac:dyDescent="0.25">
      <c r="B36" s="10">
        <f>IF('Order Form'!B61=$B$32,+'Order Form'!I61,0)</f>
        <v>0</v>
      </c>
      <c r="C36" s="10">
        <f>IF('Order Form'!B61=$C$32,+'Order Form'!I61,0)</f>
        <v>0</v>
      </c>
      <c r="D36" s="12"/>
      <c r="E36" s="4"/>
      <c r="F36" s="12"/>
      <c r="G36" s="12"/>
    </row>
    <row r="37" spans="2:7" x14ac:dyDescent="0.25">
      <c r="B37" s="10">
        <f>IF('Order Form'!B62=$B$32,+'Order Form'!I62,0)</f>
        <v>0</v>
      </c>
      <c r="C37" s="10">
        <f>IF('Order Form'!B62=$C$32,+'Order Form'!I62,0)</f>
        <v>0</v>
      </c>
      <c r="D37" s="12"/>
      <c r="E37" s="4"/>
      <c r="F37" s="12"/>
      <c r="G37" s="12"/>
    </row>
    <row r="38" spans="2:7" x14ac:dyDescent="0.25">
      <c r="B38" s="10">
        <f>IF('Order Form'!B63=$B$32,+'Order Form'!I63,0)</f>
        <v>0</v>
      </c>
      <c r="C38" s="10">
        <f>IF('Order Form'!B63=$C$32,+'Order Form'!I63,0)</f>
        <v>0</v>
      </c>
      <c r="D38" s="12"/>
      <c r="E38" s="4"/>
      <c r="F38" s="12"/>
      <c r="G38" s="12"/>
    </row>
    <row r="39" spans="2:7" x14ac:dyDescent="0.25">
      <c r="B39" s="10">
        <f>IF('Order Form'!B64=$B$32,+'Order Form'!I64,0)</f>
        <v>0</v>
      </c>
      <c r="C39" s="10">
        <f>IF('Order Form'!B64=$C$32,+'Order Form'!I64,0)</f>
        <v>0</v>
      </c>
      <c r="D39" s="12"/>
      <c r="E39" s="4"/>
      <c r="F39" s="12"/>
      <c r="G39" s="12"/>
    </row>
    <row r="40" spans="2:7" x14ac:dyDescent="0.25">
      <c r="B40" s="10">
        <f>IF('Order Form'!B65=$B$32,+'Order Form'!I65,0)</f>
        <v>0</v>
      </c>
      <c r="C40" s="10">
        <f>IF('Order Form'!B65=$C$32,+'Order Form'!I65,0)</f>
        <v>0</v>
      </c>
      <c r="D40" s="12"/>
      <c r="E40" s="4"/>
      <c r="F40" s="12"/>
      <c r="G40" s="12"/>
    </row>
    <row r="41" spans="2:7" x14ac:dyDescent="0.25">
      <c r="B41" s="10">
        <f>IF('Order Form'!B66=$B$32,+'Order Form'!I66,0)</f>
        <v>0</v>
      </c>
      <c r="C41" s="10">
        <f>IF('Order Form'!B66=$C$32,+'Order Form'!I66,0)</f>
        <v>0</v>
      </c>
      <c r="F41" s="5"/>
      <c r="G41" s="5"/>
    </row>
    <row r="42" spans="2:7" x14ac:dyDescent="0.25">
      <c r="B42" s="10">
        <f>IF('Order Form'!B67=$B$32,+'Order Form'!I67,0)</f>
        <v>0</v>
      </c>
      <c r="C42" s="10">
        <f>IF('Order Form'!B67=$C$32,+'Order Form'!I67,0)</f>
        <v>0</v>
      </c>
      <c r="F42" s="5"/>
      <c r="G42" s="5"/>
    </row>
    <row r="43" spans="2:7" x14ac:dyDescent="0.25">
      <c r="B43" s="10"/>
      <c r="C43" s="10"/>
      <c r="F43" s="5"/>
      <c r="G43" s="5"/>
    </row>
    <row r="44" spans="2:7" x14ac:dyDescent="0.25">
      <c r="B44" s="10"/>
      <c r="C44" s="10"/>
      <c r="F44" s="5"/>
      <c r="G44" s="5"/>
    </row>
    <row r="45" spans="2:7" x14ac:dyDescent="0.25">
      <c r="B45" s="10"/>
      <c r="C45" s="10"/>
    </row>
    <row r="46" spans="2:7" x14ac:dyDescent="0.25">
      <c r="B46" s="10"/>
      <c r="C46" s="10"/>
    </row>
    <row r="47" spans="2:7" x14ac:dyDescent="0.25">
      <c r="B47" s="10"/>
      <c r="C47" s="10"/>
    </row>
    <row r="48" spans="2:7" x14ac:dyDescent="0.25">
      <c r="B48" s="10"/>
      <c r="C48" s="10"/>
    </row>
    <row r="49" spans="2:3" x14ac:dyDescent="0.25">
      <c r="B49" s="10"/>
      <c r="C49" s="10"/>
    </row>
    <row r="50" spans="2:3" x14ac:dyDescent="0.25">
      <c r="B50" s="10"/>
      <c r="C50" s="1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B3:M506"/>
  <sheetViews>
    <sheetView workbookViewId="0">
      <selection activeCell="G18" sqref="G18"/>
    </sheetView>
  </sheetViews>
  <sheetFormatPr defaultRowHeight="15" x14ac:dyDescent="0.25"/>
  <cols>
    <col min="1" max="1" width="3.85546875" customWidth="1"/>
    <col min="2" max="2" width="14.42578125" style="2" customWidth="1"/>
    <col min="3" max="3" width="3" customWidth="1"/>
    <col min="6" max="6" width="3.28515625" customWidth="1"/>
    <col min="15" max="15" width="5.7109375" customWidth="1"/>
    <col min="16" max="16" width="3.140625" customWidth="1"/>
  </cols>
  <sheetData>
    <row r="3" spans="2:13" ht="14.45" x14ac:dyDescent="0.35">
      <c r="B3" t="s">
        <v>106</v>
      </c>
      <c r="J3" t="s">
        <v>107</v>
      </c>
    </row>
    <row r="4" spans="2:13" ht="14.45" x14ac:dyDescent="0.35">
      <c r="B4"/>
    </row>
    <row r="5" spans="2:13" ht="14.45" x14ac:dyDescent="0.35">
      <c r="G5" t="s">
        <v>52</v>
      </c>
    </row>
    <row r="6" spans="2:13" ht="14.45" x14ac:dyDescent="0.35">
      <c r="B6" s="2" t="s">
        <v>53</v>
      </c>
      <c r="D6" t="s">
        <v>54</v>
      </c>
      <c r="G6" t="s">
        <v>55</v>
      </c>
      <c r="J6" t="s">
        <v>53</v>
      </c>
      <c r="L6" t="s">
        <v>109</v>
      </c>
    </row>
    <row r="8" spans="2:13" ht="14.45" x14ac:dyDescent="0.35">
      <c r="B8" s="2" t="s">
        <v>230</v>
      </c>
      <c r="D8" t="s">
        <v>230</v>
      </c>
      <c r="E8" s="3">
        <v>4</v>
      </c>
      <c r="G8">
        <v>1</v>
      </c>
      <c r="H8" t="s">
        <v>230</v>
      </c>
      <c r="J8" t="s">
        <v>230</v>
      </c>
      <c r="L8" t="s">
        <v>230</v>
      </c>
      <c r="M8">
        <v>6.5</v>
      </c>
    </row>
    <row r="9" spans="2:13" ht="14.45" x14ac:dyDescent="0.35">
      <c r="B9" s="2" t="s">
        <v>231</v>
      </c>
      <c r="D9" t="s">
        <v>231</v>
      </c>
      <c r="E9" s="3">
        <v>3</v>
      </c>
      <c r="G9">
        <f>+G8+1</f>
        <v>2</v>
      </c>
      <c r="H9" t="s">
        <v>230</v>
      </c>
      <c r="J9" t="s">
        <v>231</v>
      </c>
      <c r="L9" t="s">
        <v>231</v>
      </c>
      <c r="M9">
        <v>5.5</v>
      </c>
    </row>
    <row r="10" spans="2:13" ht="14.45" x14ac:dyDescent="0.35">
      <c r="B10" s="2" t="s">
        <v>232</v>
      </c>
      <c r="D10" t="s">
        <v>232</v>
      </c>
      <c r="E10" s="3">
        <v>2</v>
      </c>
      <c r="G10">
        <f t="shared" ref="G10:G73" si="0">+G9+1</f>
        <v>3</v>
      </c>
      <c r="H10" t="s">
        <v>230</v>
      </c>
      <c r="J10" t="s">
        <v>232</v>
      </c>
      <c r="L10" t="s">
        <v>232</v>
      </c>
      <c r="M10">
        <v>4.5</v>
      </c>
    </row>
    <row r="11" spans="2:13" ht="14.45" x14ac:dyDescent="0.35">
      <c r="B11" s="2" t="s">
        <v>233</v>
      </c>
      <c r="D11" t="s">
        <v>233</v>
      </c>
      <c r="E11" s="3">
        <v>1</v>
      </c>
      <c r="G11">
        <f t="shared" si="0"/>
        <v>4</v>
      </c>
      <c r="H11" t="s">
        <v>230</v>
      </c>
      <c r="J11" t="s">
        <v>233</v>
      </c>
      <c r="L11" t="s">
        <v>233</v>
      </c>
      <c r="M11">
        <v>3.5</v>
      </c>
    </row>
    <row r="12" spans="2:13" ht="14.45" x14ac:dyDescent="0.35">
      <c r="B12" s="2" t="s">
        <v>234</v>
      </c>
      <c r="D12" t="s">
        <v>234</v>
      </c>
      <c r="E12" s="3">
        <v>1</v>
      </c>
      <c r="G12">
        <f t="shared" si="0"/>
        <v>5</v>
      </c>
      <c r="H12" t="s">
        <v>230</v>
      </c>
      <c r="J12" t="s">
        <v>234</v>
      </c>
      <c r="L12" t="s">
        <v>234</v>
      </c>
      <c r="M12">
        <v>3.5</v>
      </c>
    </row>
    <row r="13" spans="2:13" ht="14.45" x14ac:dyDescent="0.35">
      <c r="B13" s="2" t="s">
        <v>235</v>
      </c>
      <c r="D13" t="s">
        <v>235</v>
      </c>
      <c r="E13" s="3">
        <v>1</v>
      </c>
      <c r="G13">
        <f t="shared" si="0"/>
        <v>6</v>
      </c>
      <c r="H13" t="s">
        <v>230</v>
      </c>
      <c r="J13" t="s">
        <v>235</v>
      </c>
      <c r="L13" t="s">
        <v>235</v>
      </c>
      <c r="M13">
        <v>3.5</v>
      </c>
    </row>
    <row r="14" spans="2:13" ht="14.45" x14ac:dyDescent="0.35">
      <c r="E14" s="3"/>
      <c r="G14">
        <f t="shared" si="0"/>
        <v>7</v>
      </c>
      <c r="H14" t="s">
        <v>230</v>
      </c>
    </row>
    <row r="15" spans="2:13" ht="14.45" x14ac:dyDescent="0.35">
      <c r="G15">
        <f t="shared" si="0"/>
        <v>8</v>
      </c>
      <c r="H15" t="s">
        <v>230</v>
      </c>
    </row>
    <row r="16" spans="2:13" ht="14.45" x14ac:dyDescent="0.35">
      <c r="G16">
        <f t="shared" si="0"/>
        <v>9</v>
      </c>
      <c r="H16" t="s">
        <v>230</v>
      </c>
    </row>
    <row r="17" spans="2:8" ht="14.45" x14ac:dyDescent="0.35">
      <c r="G17">
        <f t="shared" si="0"/>
        <v>10</v>
      </c>
      <c r="H17" t="s">
        <v>230</v>
      </c>
    </row>
    <row r="18" spans="2:8" ht="14.45" x14ac:dyDescent="0.35">
      <c r="G18">
        <f t="shared" si="0"/>
        <v>11</v>
      </c>
      <c r="H18" t="s">
        <v>230</v>
      </c>
    </row>
    <row r="19" spans="2:8" ht="14.45" x14ac:dyDescent="0.35">
      <c r="G19">
        <f t="shared" si="0"/>
        <v>12</v>
      </c>
      <c r="H19" t="s">
        <v>230</v>
      </c>
    </row>
    <row r="20" spans="2:8" ht="14.45" x14ac:dyDescent="0.35">
      <c r="G20">
        <f t="shared" si="0"/>
        <v>13</v>
      </c>
      <c r="H20" t="s">
        <v>230</v>
      </c>
    </row>
    <row r="21" spans="2:8" ht="14.45" x14ac:dyDescent="0.35">
      <c r="G21">
        <f t="shared" si="0"/>
        <v>14</v>
      </c>
      <c r="H21" t="s">
        <v>230</v>
      </c>
    </row>
    <row r="22" spans="2:8" ht="14.45" x14ac:dyDescent="0.35">
      <c r="G22">
        <f t="shared" si="0"/>
        <v>15</v>
      </c>
      <c r="H22" t="s">
        <v>230</v>
      </c>
    </row>
    <row r="23" spans="2:8" ht="14.45" x14ac:dyDescent="0.35">
      <c r="G23">
        <f t="shared" si="0"/>
        <v>16</v>
      </c>
      <c r="H23" t="s">
        <v>230</v>
      </c>
    </row>
    <row r="24" spans="2:8" ht="14.45" x14ac:dyDescent="0.35">
      <c r="G24">
        <f t="shared" si="0"/>
        <v>17</v>
      </c>
      <c r="H24" t="s">
        <v>230</v>
      </c>
    </row>
    <row r="25" spans="2:8" ht="14.45" x14ac:dyDescent="0.35">
      <c r="G25">
        <f t="shared" si="0"/>
        <v>18</v>
      </c>
      <c r="H25" t="s">
        <v>230</v>
      </c>
    </row>
    <row r="26" spans="2:8" ht="14.45" x14ac:dyDescent="0.35">
      <c r="G26">
        <f t="shared" si="0"/>
        <v>19</v>
      </c>
      <c r="H26" t="s">
        <v>230</v>
      </c>
    </row>
    <row r="27" spans="2:8" ht="14.45" x14ac:dyDescent="0.35">
      <c r="G27">
        <f t="shared" si="0"/>
        <v>20</v>
      </c>
      <c r="H27" t="s">
        <v>230</v>
      </c>
    </row>
    <row r="28" spans="2:8" ht="14.45" x14ac:dyDescent="0.35">
      <c r="G28">
        <f t="shared" si="0"/>
        <v>21</v>
      </c>
      <c r="H28" t="s">
        <v>230</v>
      </c>
    </row>
    <row r="29" spans="2:8" ht="14.45" x14ac:dyDescent="0.35">
      <c r="B29"/>
      <c r="G29">
        <f t="shared" si="0"/>
        <v>22</v>
      </c>
      <c r="H29" t="s">
        <v>230</v>
      </c>
    </row>
    <row r="30" spans="2:8" ht="14.45" x14ac:dyDescent="0.35">
      <c r="B30"/>
      <c r="G30">
        <f t="shared" si="0"/>
        <v>23</v>
      </c>
      <c r="H30" t="s">
        <v>230</v>
      </c>
    </row>
    <row r="31" spans="2:8" x14ac:dyDescent="0.25">
      <c r="B31"/>
      <c r="G31">
        <f t="shared" si="0"/>
        <v>24</v>
      </c>
      <c r="H31" t="s">
        <v>231</v>
      </c>
    </row>
    <row r="32" spans="2:8" x14ac:dyDescent="0.25">
      <c r="B32"/>
      <c r="G32">
        <f t="shared" si="0"/>
        <v>25</v>
      </c>
      <c r="H32" t="s">
        <v>231</v>
      </c>
    </row>
    <row r="33" spans="7:8" customFormat="1" x14ac:dyDescent="0.25">
      <c r="G33">
        <f t="shared" si="0"/>
        <v>26</v>
      </c>
      <c r="H33" t="s">
        <v>231</v>
      </c>
    </row>
    <row r="34" spans="7:8" customFormat="1" x14ac:dyDescent="0.25">
      <c r="G34">
        <f t="shared" si="0"/>
        <v>27</v>
      </c>
      <c r="H34" t="s">
        <v>231</v>
      </c>
    </row>
    <row r="35" spans="7:8" customFormat="1" x14ac:dyDescent="0.25">
      <c r="G35">
        <f t="shared" si="0"/>
        <v>28</v>
      </c>
      <c r="H35" t="s">
        <v>231</v>
      </c>
    </row>
    <row r="36" spans="7:8" customFormat="1" x14ac:dyDescent="0.25">
      <c r="G36">
        <f t="shared" si="0"/>
        <v>29</v>
      </c>
      <c r="H36" t="s">
        <v>231</v>
      </c>
    </row>
    <row r="37" spans="7:8" customFormat="1" x14ac:dyDescent="0.25">
      <c r="G37">
        <f t="shared" si="0"/>
        <v>30</v>
      </c>
      <c r="H37" t="s">
        <v>231</v>
      </c>
    </row>
    <row r="38" spans="7:8" customFormat="1" x14ac:dyDescent="0.25">
      <c r="G38">
        <f t="shared" si="0"/>
        <v>31</v>
      </c>
      <c r="H38" t="s">
        <v>231</v>
      </c>
    </row>
    <row r="39" spans="7:8" customFormat="1" x14ac:dyDescent="0.25">
      <c r="G39">
        <f t="shared" si="0"/>
        <v>32</v>
      </c>
      <c r="H39" t="s">
        <v>231</v>
      </c>
    </row>
    <row r="40" spans="7:8" customFormat="1" x14ac:dyDescent="0.25">
      <c r="G40">
        <f t="shared" si="0"/>
        <v>33</v>
      </c>
      <c r="H40" t="s">
        <v>231</v>
      </c>
    </row>
    <row r="41" spans="7:8" customFormat="1" x14ac:dyDescent="0.25">
      <c r="G41">
        <f t="shared" si="0"/>
        <v>34</v>
      </c>
      <c r="H41" t="s">
        <v>231</v>
      </c>
    </row>
    <row r="42" spans="7:8" customFormat="1" x14ac:dyDescent="0.25">
      <c r="G42">
        <f t="shared" si="0"/>
        <v>35</v>
      </c>
      <c r="H42" t="s">
        <v>231</v>
      </c>
    </row>
    <row r="43" spans="7:8" customFormat="1" x14ac:dyDescent="0.25">
      <c r="G43">
        <f t="shared" si="0"/>
        <v>36</v>
      </c>
      <c r="H43" t="s">
        <v>231</v>
      </c>
    </row>
    <row r="44" spans="7:8" customFormat="1" x14ac:dyDescent="0.25">
      <c r="G44">
        <f t="shared" si="0"/>
        <v>37</v>
      </c>
      <c r="H44" t="s">
        <v>231</v>
      </c>
    </row>
    <row r="45" spans="7:8" customFormat="1" x14ac:dyDescent="0.25">
      <c r="G45">
        <f t="shared" si="0"/>
        <v>38</v>
      </c>
      <c r="H45" t="s">
        <v>231</v>
      </c>
    </row>
    <row r="46" spans="7:8" customFormat="1" x14ac:dyDescent="0.25">
      <c r="G46">
        <f t="shared" si="0"/>
        <v>39</v>
      </c>
      <c r="H46" t="s">
        <v>231</v>
      </c>
    </row>
    <row r="47" spans="7:8" customFormat="1" x14ac:dyDescent="0.25">
      <c r="G47">
        <f t="shared" si="0"/>
        <v>40</v>
      </c>
      <c r="H47" t="s">
        <v>231</v>
      </c>
    </row>
    <row r="48" spans="7:8" customFormat="1" x14ac:dyDescent="0.25">
      <c r="G48">
        <f t="shared" si="0"/>
        <v>41</v>
      </c>
      <c r="H48" t="s">
        <v>231</v>
      </c>
    </row>
    <row r="49" spans="7:8" customFormat="1" x14ac:dyDescent="0.25">
      <c r="G49">
        <f t="shared" si="0"/>
        <v>42</v>
      </c>
      <c r="H49" t="s">
        <v>231</v>
      </c>
    </row>
    <row r="50" spans="7:8" customFormat="1" x14ac:dyDescent="0.25">
      <c r="G50">
        <f t="shared" si="0"/>
        <v>43</v>
      </c>
      <c r="H50" t="s">
        <v>231</v>
      </c>
    </row>
    <row r="51" spans="7:8" customFormat="1" x14ac:dyDescent="0.25">
      <c r="G51">
        <f t="shared" si="0"/>
        <v>44</v>
      </c>
      <c r="H51" t="s">
        <v>231</v>
      </c>
    </row>
    <row r="52" spans="7:8" customFormat="1" x14ac:dyDescent="0.25">
      <c r="G52">
        <f t="shared" si="0"/>
        <v>45</v>
      </c>
      <c r="H52" t="s">
        <v>231</v>
      </c>
    </row>
    <row r="53" spans="7:8" customFormat="1" x14ac:dyDescent="0.25">
      <c r="G53">
        <f t="shared" si="0"/>
        <v>46</v>
      </c>
      <c r="H53" t="s">
        <v>231</v>
      </c>
    </row>
    <row r="54" spans="7:8" customFormat="1" x14ac:dyDescent="0.25">
      <c r="G54">
        <f t="shared" si="0"/>
        <v>47</v>
      </c>
      <c r="H54" t="s">
        <v>231</v>
      </c>
    </row>
    <row r="55" spans="7:8" customFormat="1" x14ac:dyDescent="0.25">
      <c r="G55">
        <f t="shared" si="0"/>
        <v>48</v>
      </c>
      <c r="H55" t="s">
        <v>231</v>
      </c>
    </row>
    <row r="56" spans="7:8" customFormat="1" x14ac:dyDescent="0.25">
      <c r="G56">
        <f t="shared" si="0"/>
        <v>49</v>
      </c>
      <c r="H56" t="s">
        <v>231</v>
      </c>
    </row>
    <row r="57" spans="7:8" customFormat="1" x14ac:dyDescent="0.25">
      <c r="G57">
        <f t="shared" si="0"/>
        <v>50</v>
      </c>
      <c r="H57" t="s">
        <v>231</v>
      </c>
    </row>
    <row r="58" spans="7:8" customFormat="1" x14ac:dyDescent="0.25">
      <c r="G58">
        <f t="shared" si="0"/>
        <v>51</v>
      </c>
      <c r="H58" t="s">
        <v>231</v>
      </c>
    </row>
    <row r="59" spans="7:8" customFormat="1" x14ac:dyDescent="0.25">
      <c r="G59">
        <f t="shared" si="0"/>
        <v>52</v>
      </c>
      <c r="H59" t="s">
        <v>231</v>
      </c>
    </row>
    <row r="60" spans="7:8" customFormat="1" x14ac:dyDescent="0.25">
      <c r="G60">
        <f t="shared" si="0"/>
        <v>53</v>
      </c>
      <c r="H60" t="s">
        <v>231</v>
      </c>
    </row>
    <row r="61" spans="7:8" customFormat="1" x14ac:dyDescent="0.25">
      <c r="G61">
        <f t="shared" si="0"/>
        <v>54</v>
      </c>
      <c r="H61" t="s">
        <v>231</v>
      </c>
    </row>
    <row r="62" spans="7:8" customFormat="1" x14ac:dyDescent="0.25">
      <c r="G62">
        <f t="shared" si="0"/>
        <v>55</v>
      </c>
      <c r="H62" t="s">
        <v>231</v>
      </c>
    </row>
    <row r="63" spans="7:8" customFormat="1" x14ac:dyDescent="0.25">
      <c r="G63">
        <f t="shared" si="0"/>
        <v>56</v>
      </c>
      <c r="H63" t="s">
        <v>231</v>
      </c>
    </row>
    <row r="64" spans="7:8" customFormat="1" x14ac:dyDescent="0.25">
      <c r="G64">
        <f t="shared" si="0"/>
        <v>57</v>
      </c>
      <c r="H64" t="s">
        <v>231</v>
      </c>
    </row>
    <row r="65" spans="7:8" customFormat="1" x14ac:dyDescent="0.25">
      <c r="G65">
        <f t="shared" si="0"/>
        <v>58</v>
      </c>
      <c r="H65" t="s">
        <v>231</v>
      </c>
    </row>
    <row r="66" spans="7:8" customFormat="1" x14ac:dyDescent="0.25">
      <c r="G66">
        <f t="shared" si="0"/>
        <v>59</v>
      </c>
      <c r="H66" t="s">
        <v>231</v>
      </c>
    </row>
    <row r="67" spans="7:8" customFormat="1" x14ac:dyDescent="0.25">
      <c r="G67">
        <f t="shared" si="0"/>
        <v>60</v>
      </c>
      <c r="H67" t="s">
        <v>231</v>
      </c>
    </row>
    <row r="68" spans="7:8" customFormat="1" x14ac:dyDescent="0.25">
      <c r="G68">
        <f t="shared" si="0"/>
        <v>61</v>
      </c>
      <c r="H68" t="s">
        <v>231</v>
      </c>
    </row>
    <row r="69" spans="7:8" customFormat="1" x14ac:dyDescent="0.25">
      <c r="G69">
        <f t="shared" si="0"/>
        <v>62</v>
      </c>
      <c r="H69" t="s">
        <v>231</v>
      </c>
    </row>
    <row r="70" spans="7:8" customFormat="1" x14ac:dyDescent="0.25">
      <c r="G70">
        <f t="shared" si="0"/>
        <v>63</v>
      </c>
      <c r="H70" t="s">
        <v>231</v>
      </c>
    </row>
    <row r="71" spans="7:8" customFormat="1" x14ac:dyDescent="0.25">
      <c r="G71">
        <f t="shared" si="0"/>
        <v>64</v>
      </c>
      <c r="H71" t="s">
        <v>231</v>
      </c>
    </row>
    <row r="72" spans="7:8" customFormat="1" x14ac:dyDescent="0.25">
      <c r="G72">
        <f t="shared" si="0"/>
        <v>65</v>
      </c>
      <c r="H72" t="s">
        <v>231</v>
      </c>
    </row>
    <row r="73" spans="7:8" customFormat="1" x14ac:dyDescent="0.25">
      <c r="G73">
        <f t="shared" si="0"/>
        <v>66</v>
      </c>
      <c r="H73" t="s">
        <v>231</v>
      </c>
    </row>
    <row r="74" spans="7:8" customFormat="1" x14ac:dyDescent="0.25">
      <c r="G74">
        <f t="shared" ref="G74:G137" si="1">+G73+1</f>
        <v>67</v>
      </c>
      <c r="H74" t="s">
        <v>231</v>
      </c>
    </row>
    <row r="75" spans="7:8" customFormat="1" x14ac:dyDescent="0.25">
      <c r="G75">
        <f t="shared" si="1"/>
        <v>68</v>
      </c>
      <c r="H75" t="s">
        <v>231</v>
      </c>
    </row>
    <row r="76" spans="7:8" customFormat="1" x14ac:dyDescent="0.25">
      <c r="G76">
        <f t="shared" si="1"/>
        <v>69</v>
      </c>
      <c r="H76" t="s">
        <v>231</v>
      </c>
    </row>
    <row r="77" spans="7:8" customFormat="1" x14ac:dyDescent="0.25">
      <c r="G77">
        <f t="shared" si="1"/>
        <v>70</v>
      </c>
      <c r="H77" t="s">
        <v>231</v>
      </c>
    </row>
    <row r="78" spans="7:8" customFormat="1" x14ac:dyDescent="0.25">
      <c r="G78">
        <f t="shared" si="1"/>
        <v>71</v>
      </c>
      <c r="H78" t="s">
        <v>231</v>
      </c>
    </row>
    <row r="79" spans="7:8" customFormat="1" x14ac:dyDescent="0.25">
      <c r="G79">
        <f t="shared" si="1"/>
        <v>72</v>
      </c>
      <c r="H79" t="s">
        <v>231</v>
      </c>
    </row>
    <row r="80" spans="7:8" customFormat="1" x14ac:dyDescent="0.25">
      <c r="G80">
        <f t="shared" si="1"/>
        <v>73</v>
      </c>
      <c r="H80" t="s">
        <v>231</v>
      </c>
    </row>
    <row r="81" spans="7:8" customFormat="1" x14ac:dyDescent="0.25">
      <c r="G81">
        <f t="shared" si="1"/>
        <v>74</v>
      </c>
      <c r="H81" t="s">
        <v>231</v>
      </c>
    </row>
    <row r="82" spans="7:8" customFormat="1" x14ac:dyDescent="0.25">
      <c r="G82">
        <f t="shared" si="1"/>
        <v>75</v>
      </c>
      <c r="H82" t="s">
        <v>231</v>
      </c>
    </row>
    <row r="83" spans="7:8" customFormat="1" x14ac:dyDescent="0.25">
      <c r="G83">
        <f t="shared" si="1"/>
        <v>76</v>
      </c>
      <c r="H83" t="s">
        <v>231</v>
      </c>
    </row>
    <row r="84" spans="7:8" customFormat="1" x14ac:dyDescent="0.25">
      <c r="G84">
        <f t="shared" si="1"/>
        <v>77</v>
      </c>
      <c r="H84" t="s">
        <v>231</v>
      </c>
    </row>
    <row r="85" spans="7:8" customFormat="1" x14ac:dyDescent="0.25">
      <c r="G85">
        <f t="shared" si="1"/>
        <v>78</v>
      </c>
      <c r="H85" t="s">
        <v>231</v>
      </c>
    </row>
    <row r="86" spans="7:8" customFormat="1" x14ac:dyDescent="0.25">
      <c r="G86">
        <f t="shared" si="1"/>
        <v>79</v>
      </c>
      <c r="H86" t="s">
        <v>231</v>
      </c>
    </row>
    <row r="87" spans="7:8" customFormat="1" x14ac:dyDescent="0.25">
      <c r="G87">
        <f t="shared" si="1"/>
        <v>80</v>
      </c>
      <c r="H87" t="s">
        <v>231</v>
      </c>
    </row>
    <row r="88" spans="7:8" customFormat="1" x14ac:dyDescent="0.25">
      <c r="G88">
        <f t="shared" si="1"/>
        <v>81</v>
      </c>
      <c r="H88" t="s">
        <v>231</v>
      </c>
    </row>
    <row r="89" spans="7:8" customFormat="1" x14ac:dyDescent="0.25">
      <c r="G89">
        <f t="shared" si="1"/>
        <v>82</v>
      </c>
      <c r="H89" t="s">
        <v>231</v>
      </c>
    </row>
    <row r="90" spans="7:8" customFormat="1" x14ac:dyDescent="0.25">
      <c r="G90">
        <f t="shared" si="1"/>
        <v>83</v>
      </c>
      <c r="H90" t="s">
        <v>231</v>
      </c>
    </row>
    <row r="91" spans="7:8" customFormat="1" x14ac:dyDescent="0.25">
      <c r="G91">
        <f t="shared" si="1"/>
        <v>84</v>
      </c>
      <c r="H91" t="s">
        <v>231</v>
      </c>
    </row>
    <row r="92" spans="7:8" customFormat="1" x14ac:dyDescent="0.25">
      <c r="G92">
        <f t="shared" si="1"/>
        <v>85</v>
      </c>
      <c r="H92" t="s">
        <v>231</v>
      </c>
    </row>
    <row r="93" spans="7:8" customFormat="1" x14ac:dyDescent="0.25">
      <c r="G93">
        <f t="shared" si="1"/>
        <v>86</v>
      </c>
      <c r="H93" t="s">
        <v>231</v>
      </c>
    </row>
    <row r="94" spans="7:8" customFormat="1" x14ac:dyDescent="0.25">
      <c r="G94">
        <f t="shared" si="1"/>
        <v>87</v>
      </c>
      <c r="H94" t="s">
        <v>231</v>
      </c>
    </row>
    <row r="95" spans="7:8" customFormat="1" x14ac:dyDescent="0.25">
      <c r="G95">
        <f t="shared" si="1"/>
        <v>88</v>
      </c>
      <c r="H95" t="s">
        <v>231</v>
      </c>
    </row>
    <row r="96" spans="7:8" customFormat="1" x14ac:dyDescent="0.25">
      <c r="G96">
        <f t="shared" si="1"/>
        <v>89</v>
      </c>
      <c r="H96" t="s">
        <v>231</v>
      </c>
    </row>
    <row r="97" spans="7:8" customFormat="1" x14ac:dyDescent="0.25">
      <c r="G97">
        <f t="shared" si="1"/>
        <v>90</v>
      </c>
      <c r="H97" t="s">
        <v>231</v>
      </c>
    </row>
    <row r="98" spans="7:8" customFormat="1" x14ac:dyDescent="0.25">
      <c r="G98">
        <f t="shared" si="1"/>
        <v>91</v>
      </c>
      <c r="H98" t="s">
        <v>231</v>
      </c>
    </row>
    <row r="99" spans="7:8" customFormat="1" x14ac:dyDescent="0.25">
      <c r="G99">
        <f t="shared" si="1"/>
        <v>92</v>
      </c>
      <c r="H99" t="s">
        <v>231</v>
      </c>
    </row>
    <row r="100" spans="7:8" customFormat="1" x14ac:dyDescent="0.25">
      <c r="G100">
        <f t="shared" si="1"/>
        <v>93</v>
      </c>
      <c r="H100" t="s">
        <v>231</v>
      </c>
    </row>
    <row r="101" spans="7:8" customFormat="1" x14ac:dyDescent="0.25">
      <c r="G101">
        <f t="shared" si="1"/>
        <v>94</v>
      </c>
      <c r="H101" t="s">
        <v>231</v>
      </c>
    </row>
    <row r="102" spans="7:8" customFormat="1" x14ac:dyDescent="0.25">
      <c r="G102">
        <f t="shared" si="1"/>
        <v>95</v>
      </c>
      <c r="H102" t="s">
        <v>231</v>
      </c>
    </row>
    <row r="103" spans="7:8" customFormat="1" x14ac:dyDescent="0.25">
      <c r="G103">
        <f t="shared" si="1"/>
        <v>96</v>
      </c>
      <c r="H103" t="s">
        <v>231</v>
      </c>
    </row>
    <row r="104" spans="7:8" customFormat="1" x14ac:dyDescent="0.25">
      <c r="G104">
        <f t="shared" si="1"/>
        <v>97</v>
      </c>
      <c r="H104" t="s">
        <v>231</v>
      </c>
    </row>
    <row r="105" spans="7:8" customFormat="1" x14ac:dyDescent="0.25">
      <c r="G105">
        <f t="shared" si="1"/>
        <v>98</v>
      </c>
      <c r="H105" t="s">
        <v>231</v>
      </c>
    </row>
    <row r="106" spans="7:8" customFormat="1" x14ac:dyDescent="0.25">
      <c r="G106">
        <f t="shared" si="1"/>
        <v>99</v>
      </c>
      <c r="H106" t="s">
        <v>231</v>
      </c>
    </row>
    <row r="107" spans="7:8" customFormat="1" x14ac:dyDescent="0.25">
      <c r="G107">
        <f t="shared" si="1"/>
        <v>100</v>
      </c>
      <c r="H107" t="s">
        <v>232</v>
      </c>
    </row>
    <row r="108" spans="7:8" customFormat="1" x14ac:dyDescent="0.25">
      <c r="G108">
        <f t="shared" si="1"/>
        <v>101</v>
      </c>
      <c r="H108" t="s">
        <v>232</v>
      </c>
    </row>
    <row r="109" spans="7:8" customFormat="1" x14ac:dyDescent="0.25">
      <c r="G109">
        <f t="shared" si="1"/>
        <v>102</v>
      </c>
      <c r="H109" t="s">
        <v>232</v>
      </c>
    </row>
    <row r="110" spans="7:8" customFormat="1" x14ac:dyDescent="0.25">
      <c r="G110">
        <f t="shared" si="1"/>
        <v>103</v>
      </c>
      <c r="H110" t="s">
        <v>232</v>
      </c>
    </row>
    <row r="111" spans="7:8" customFormat="1" x14ac:dyDescent="0.25">
      <c r="G111">
        <f t="shared" si="1"/>
        <v>104</v>
      </c>
      <c r="H111" t="s">
        <v>232</v>
      </c>
    </row>
    <row r="112" spans="7:8" customFormat="1" x14ac:dyDescent="0.25">
      <c r="G112">
        <f t="shared" si="1"/>
        <v>105</v>
      </c>
      <c r="H112" t="s">
        <v>232</v>
      </c>
    </row>
    <row r="113" spans="7:8" customFormat="1" x14ac:dyDescent="0.25">
      <c r="G113">
        <f t="shared" si="1"/>
        <v>106</v>
      </c>
      <c r="H113" t="s">
        <v>232</v>
      </c>
    </row>
    <row r="114" spans="7:8" customFormat="1" x14ac:dyDescent="0.25">
      <c r="G114">
        <f t="shared" si="1"/>
        <v>107</v>
      </c>
      <c r="H114" t="s">
        <v>232</v>
      </c>
    </row>
    <row r="115" spans="7:8" customFormat="1" x14ac:dyDescent="0.25">
      <c r="G115">
        <f t="shared" si="1"/>
        <v>108</v>
      </c>
      <c r="H115" t="s">
        <v>232</v>
      </c>
    </row>
    <row r="116" spans="7:8" customFormat="1" x14ac:dyDescent="0.25">
      <c r="G116">
        <f t="shared" si="1"/>
        <v>109</v>
      </c>
      <c r="H116" t="s">
        <v>232</v>
      </c>
    </row>
    <row r="117" spans="7:8" customFormat="1" x14ac:dyDescent="0.25">
      <c r="G117">
        <f t="shared" si="1"/>
        <v>110</v>
      </c>
      <c r="H117" t="s">
        <v>232</v>
      </c>
    </row>
    <row r="118" spans="7:8" customFormat="1" x14ac:dyDescent="0.25">
      <c r="G118">
        <f t="shared" si="1"/>
        <v>111</v>
      </c>
      <c r="H118" t="s">
        <v>232</v>
      </c>
    </row>
    <row r="119" spans="7:8" customFormat="1" x14ac:dyDescent="0.25">
      <c r="G119">
        <f t="shared" si="1"/>
        <v>112</v>
      </c>
      <c r="H119" t="s">
        <v>232</v>
      </c>
    </row>
    <row r="120" spans="7:8" customFormat="1" x14ac:dyDescent="0.25">
      <c r="G120">
        <f t="shared" si="1"/>
        <v>113</v>
      </c>
      <c r="H120" t="s">
        <v>232</v>
      </c>
    </row>
    <row r="121" spans="7:8" customFormat="1" x14ac:dyDescent="0.25">
      <c r="G121">
        <f t="shared" si="1"/>
        <v>114</v>
      </c>
      <c r="H121" t="s">
        <v>232</v>
      </c>
    </row>
    <row r="122" spans="7:8" customFormat="1" x14ac:dyDescent="0.25">
      <c r="G122">
        <f t="shared" si="1"/>
        <v>115</v>
      </c>
      <c r="H122" t="s">
        <v>232</v>
      </c>
    </row>
    <row r="123" spans="7:8" customFormat="1" x14ac:dyDescent="0.25">
      <c r="G123">
        <f t="shared" si="1"/>
        <v>116</v>
      </c>
      <c r="H123" t="s">
        <v>232</v>
      </c>
    </row>
    <row r="124" spans="7:8" customFormat="1" x14ac:dyDescent="0.25">
      <c r="G124">
        <f t="shared" si="1"/>
        <v>117</v>
      </c>
      <c r="H124" t="s">
        <v>232</v>
      </c>
    </row>
    <row r="125" spans="7:8" customFormat="1" x14ac:dyDescent="0.25">
      <c r="G125">
        <f t="shared" si="1"/>
        <v>118</v>
      </c>
      <c r="H125" t="s">
        <v>232</v>
      </c>
    </row>
    <row r="126" spans="7:8" customFormat="1" x14ac:dyDescent="0.25">
      <c r="G126">
        <f t="shared" si="1"/>
        <v>119</v>
      </c>
      <c r="H126" t="s">
        <v>232</v>
      </c>
    </row>
    <row r="127" spans="7:8" customFormat="1" x14ac:dyDescent="0.25">
      <c r="G127">
        <f t="shared" si="1"/>
        <v>120</v>
      </c>
      <c r="H127" t="s">
        <v>232</v>
      </c>
    </row>
    <row r="128" spans="7:8" customFormat="1" x14ac:dyDescent="0.25">
      <c r="G128">
        <f t="shared" si="1"/>
        <v>121</v>
      </c>
      <c r="H128" t="s">
        <v>232</v>
      </c>
    </row>
    <row r="129" spans="7:8" customFormat="1" x14ac:dyDescent="0.25">
      <c r="G129">
        <f t="shared" si="1"/>
        <v>122</v>
      </c>
      <c r="H129" t="s">
        <v>232</v>
      </c>
    </row>
    <row r="130" spans="7:8" customFormat="1" x14ac:dyDescent="0.25">
      <c r="G130">
        <f t="shared" si="1"/>
        <v>123</v>
      </c>
      <c r="H130" t="s">
        <v>232</v>
      </c>
    </row>
    <row r="131" spans="7:8" customFormat="1" x14ac:dyDescent="0.25">
      <c r="G131">
        <f t="shared" si="1"/>
        <v>124</v>
      </c>
      <c r="H131" t="s">
        <v>232</v>
      </c>
    </row>
    <row r="132" spans="7:8" customFormat="1" x14ac:dyDescent="0.25">
      <c r="G132">
        <f t="shared" si="1"/>
        <v>125</v>
      </c>
      <c r="H132" t="s">
        <v>232</v>
      </c>
    </row>
    <row r="133" spans="7:8" customFormat="1" x14ac:dyDescent="0.25">
      <c r="G133">
        <f t="shared" si="1"/>
        <v>126</v>
      </c>
      <c r="H133" t="s">
        <v>232</v>
      </c>
    </row>
    <row r="134" spans="7:8" customFormat="1" x14ac:dyDescent="0.25">
      <c r="G134">
        <f t="shared" si="1"/>
        <v>127</v>
      </c>
      <c r="H134" t="s">
        <v>232</v>
      </c>
    </row>
    <row r="135" spans="7:8" customFormat="1" x14ac:dyDescent="0.25">
      <c r="G135">
        <f t="shared" si="1"/>
        <v>128</v>
      </c>
      <c r="H135" t="s">
        <v>232</v>
      </c>
    </row>
    <row r="136" spans="7:8" customFormat="1" x14ac:dyDescent="0.25">
      <c r="G136">
        <f t="shared" si="1"/>
        <v>129</v>
      </c>
      <c r="H136" t="s">
        <v>232</v>
      </c>
    </row>
    <row r="137" spans="7:8" customFormat="1" x14ac:dyDescent="0.25">
      <c r="G137">
        <f t="shared" si="1"/>
        <v>130</v>
      </c>
      <c r="H137" t="s">
        <v>232</v>
      </c>
    </row>
    <row r="138" spans="7:8" customFormat="1" x14ac:dyDescent="0.25">
      <c r="G138">
        <f t="shared" ref="G138:G201" si="2">+G137+1</f>
        <v>131</v>
      </c>
      <c r="H138" t="s">
        <v>232</v>
      </c>
    </row>
    <row r="139" spans="7:8" customFormat="1" x14ac:dyDescent="0.25">
      <c r="G139">
        <f t="shared" si="2"/>
        <v>132</v>
      </c>
      <c r="H139" t="s">
        <v>232</v>
      </c>
    </row>
    <row r="140" spans="7:8" customFormat="1" x14ac:dyDescent="0.25">
      <c r="G140">
        <f t="shared" si="2"/>
        <v>133</v>
      </c>
      <c r="H140" t="s">
        <v>232</v>
      </c>
    </row>
    <row r="141" spans="7:8" customFormat="1" x14ac:dyDescent="0.25">
      <c r="G141">
        <f t="shared" si="2"/>
        <v>134</v>
      </c>
      <c r="H141" t="s">
        <v>232</v>
      </c>
    </row>
    <row r="142" spans="7:8" customFormat="1" x14ac:dyDescent="0.25">
      <c r="G142">
        <f t="shared" si="2"/>
        <v>135</v>
      </c>
      <c r="H142" t="s">
        <v>232</v>
      </c>
    </row>
    <row r="143" spans="7:8" customFormat="1" x14ac:dyDescent="0.25">
      <c r="G143">
        <f t="shared" si="2"/>
        <v>136</v>
      </c>
      <c r="H143" t="s">
        <v>232</v>
      </c>
    </row>
    <row r="144" spans="7:8" customFormat="1" x14ac:dyDescent="0.25">
      <c r="G144">
        <f t="shared" si="2"/>
        <v>137</v>
      </c>
      <c r="H144" t="s">
        <v>232</v>
      </c>
    </row>
    <row r="145" spans="7:8" customFormat="1" x14ac:dyDescent="0.25">
      <c r="G145">
        <f t="shared" si="2"/>
        <v>138</v>
      </c>
      <c r="H145" t="s">
        <v>232</v>
      </c>
    </row>
    <row r="146" spans="7:8" customFormat="1" x14ac:dyDescent="0.25">
      <c r="G146">
        <f t="shared" si="2"/>
        <v>139</v>
      </c>
      <c r="H146" t="s">
        <v>232</v>
      </c>
    </row>
    <row r="147" spans="7:8" customFormat="1" x14ac:dyDescent="0.25">
      <c r="G147">
        <f t="shared" si="2"/>
        <v>140</v>
      </c>
      <c r="H147" t="s">
        <v>232</v>
      </c>
    </row>
    <row r="148" spans="7:8" customFormat="1" x14ac:dyDescent="0.25">
      <c r="G148">
        <f t="shared" si="2"/>
        <v>141</v>
      </c>
      <c r="H148" t="s">
        <v>232</v>
      </c>
    </row>
    <row r="149" spans="7:8" customFormat="1" x14ac:dyDescent="0.25">
      <c r="G149">
        <f t="shared" si="2"/>
        <v>142</v>
      </c>
      <c r="H149" t="s">
        <v>232</v>
      </c>
    </row>
    <row r="150" spans="7:8" customFormat="1" x14ac:dyDescent="0.25">
      <c r="G150">
        <f t="shared" si="2"/>
        <v>143</v>
      </c>
      <c r="H150" t="s">
        <v>232</v>
      </c>
    </row>
    <row r="151" spans="7:8" customFormat="1" x14ac:dyDescent="0.25">
      <c r="G151">
        <f t="shared" si="2"/>
        <v>144</v>
      </c>
      <c r="H151" t="s">
        <v>232</v>
      </c>
    </row>
    <row r="152" spans="7:8" customFormat="1" x14ac:dyDescent="0.25">
      <c r="G152">
        <f t="shared" si="2"/>
        <v>145</v>
      </c>
      <c r="H152" t="s">
        <v>232</v>
      </c>
    </row>
    <row r="153" spans="7:8" customFormat="1" x14ac:dyDescent="0.25">
      <c r="G153">
        <f t="shared" si="2"/>
        <v>146</v>
      </c>
      <c r="H153" t="s">
        <v>232</v>
      </c>
    </row>
    <row r="154" spans="7:8" customFormat="1" x14ac:dyDescent="0.25">
      <c r="G154">
        <f t="shared" si="2"/>
        <v>147</v>
      </c>
      <c r="H154" t="s">
        <v>232</v>
      </c>
    </row>
    <row r="155" spans="7:8" customFormat="1" x14ac:dyDescent="0.25">
      <c r="G155">
        <f t="shared" si="2"/>
        <v>148</v>
      </c>
      <c r="H155" t="s">
        <v>232</v>
      </c>
    </row>
    <row r="156" spans="7:8" customFormat="1" x14ac:dyDescent="0.25">
      <c r="G156">
        <f t="shared" si="2"/>
        <v>149</v>
      </c>
      <c r="H156" t="s">
        <v>232</v>
      </c>
    </row>
    <row r="157" spans="7:8" customFormat="1" x14ac:dyDescent="0.25">
      <c r="G157">
        <f t="shared" si="2"/>
        <v>150</v>
      </c>
      <c r="H157" t="s">
        <v>232</v>
      </c>
    </row>
    <row r="158" spans="7:8" customFormat="1" x14ac:dyDescent="0.25">
      <c r="G158">
        <f t="shared" si="2"/>
        <v>151</v>
      </c>
      <c r="H158" t="s">
        <v>232</v>
      </c>
    </row>
    <row r="159" spans="7:8" customFormat="1" x14ac:dyDescent="0.25">
      <c r="G159">
        <f t="shared" si="2"/>
        <v>152</v>
      </c>
      <c r="H159" t="s">
        <v>232</v>
      </c>
    </row>
    <row r="160" spans="7:8" customFormat="1" x14ac:dyDescent="0.25">
      <c r="G160">
        <f t="shared" si="2"/>
        <v>153</v>
      </c>
      <c r="H160" t="s">
        <v>232</v>
      </c>
    </row>
    <row r="161" spans="7:8" customFormat="1" x14ac:dyDescent="0.25">
      <c r="G161">
        <f t="shared" si="2"/>
        <v>154</v>
      </c>
      <c r="H161" t="s">
        <v>232</v>
      </c>
    </row>
    <row r="162" spans="7:8" customFormat="1" x14ac:dyDescent="0.25">
      <c r="G162">
        <f t="shared" si="2"/>
        <v>155</v>
      </c>
      <c r="H162" t="s">
        <v>232</v>
      </c>
    </row>
    <row r="163" spans="7:8" customFormat="1" x14ac:dyDescent="0.25">
      <c r="G163">
        <f t="shared" si="2"/>
        <v>156</v>
      </c>
      <c r="H163" t="s">
        <v>232</v>
      </c>
    </row>
    <row r="164" spans="7:8" customFormat="1" x14ac:dyDescent="0.25">
      <c r="G164">
        <f t="shared" si="2"/>
        <v>157</v>
      </c>
      <c r="H164" t="s">
        <v>232</v>
      </c>
    </row>
    <row r="165" spans="7:8" customFormat="1" x14ac:dyDescent="0.25">
      <c r="G165">
        <f t="shared" si="2"/>
        <v>158</v>
      </c>
      <c r="H165" t="s">
        <v>232</v>
      </c>
    </row>
    <row r="166" spans="7:8" customFormat="1" x14ac:dyDescent="0.25">
      <c r="G166">
        <f t="shared" si="2"/>
        <v>159</v>
      </c>
      <c r="H166" t="s">
        <v>232</v>
      </c>
    </row>
    <row r="167" spans="7:8" customFormat="1" x14ac:dyDescent="0.25">
      <c r="G167">
        <f t="shared" si="2"/>
        <v>160</v>
      </c>
      <c r="H167" t="s">
        <v>232</v>
      </c>
    </row>
    <row r="168" spans="7:8" customFormat="1" x14ac:dyDescent="0.25">
      <c r="G168">
        <f t="shared" si="2"/>
        <v>161</v>
      </c>
      <c r="H168" t="s">
        <v>232</v>
      </c>
    </row>
    <row r="169" spans="7:8" customFormat="1" x14ac:dyDescent="0.25">
      <c r="G169">
        <f t="shared" si="2"/>
        <v>162</v>
      </c>
      <c r="H169" t="s">
        <v>232</v>
      </c>
    </row>
    <row r="170" spans="7:8" customFormat="1" x14ac:dyDescent="0.25">
      <c r="G170">
        <f t="shared" si="2"/>
        <v>163</v>
      </c>
      <c r="H170" t="s">
        <v>232</v>
      </c>
    </row>
    <row r="171" spans="7:8" customFormat="1" x14ac:dyDescent="0.25">
      <c r="G171">
        <f t="shared" si="2"/>
        <v>164</v>
      </c>
      <c r="H171" t="s">
        <v>232</v>
      </c>
    </row>
    <row r="172" spans="7:8" customFormat="1" x14ac:dyDescent="0.25">
      <c r="G172">
        <f t="shared" si="2"/>
        <v>165</v>
      </c>
      <c r="H172" t="s">
        <v>232</v>
      </c>
    </row>
    <row r="173" spans="7:8" customFormat="1" x14ac:dyDescent="0.25">
      <c r="G173">
        <f t="shared" si="2"/>
        <v>166</v>
      </c>
      <c r="H173" t="s">
        <v>232</v>
      </c>
    </row>
    <row r="174" spans="7:8" customFormat="1" x14ac:dyDescent="0.25">
      <c r="G174">
        <f t="shared" si="2"/>
        <v>167</v>
      </c>
      <c r="H174" t="s">
        <v>232</v>
      </c>
    </row>
    <row r="175" spans="7:8" customFormat="1" x14ac:dyDescent="0.25">
      <c r="G175">
        <f t="shared" si="2"/>
        <v>168</v>
      </c>
      <c r="H175" t="s">
        <v>232</v>
      </c>
    </row>
    <row r="176" spans="7:8" customFormat="1" x14ac:dyDescent="0.25">
      <c r="G176">
        <f t="shared" si="2"/>
        <v>169</v>
      </c>
      <c r="H176" t="s">
        <v>232</v>
      </c>
    </row>
    <row r="177" spans="7:8" customFormat="1" x14ac:dyDescent="0.25">
      <c r="G177">
        <f t="shared" si="2"/>
        <v>170</v>
      </c>
      <c r="H177" t="s">
        <v>232</v>
      </c>
    </row>
    <row r="178" spans="7:8" customFormat="1" x14ac:dyDescent="0.25">
      <c r="G178">
        <f t="shared" si="2"/>
        <v>171</v>
      </c>
      <c r="H178" t="s">
        <v>232</v>
      </c>
    </row>
    <row r="179" spans="7:8" customFormat="1" x14ac:dyDescent="0.25">
      <c r="G179">
        <f t="shared" si="2"/>
        <v>172</v>
      </c>
      <c r="H179" t="s">
        <v>232</v>
      </c>
    </row>
    <row r="180" spans="7:8" customFormat="1" x14ac:dyDescent="0.25">
      <c r="G180">
        <f t="shared" si="2"/>
        <v>173</v>
      </c>
      <c r="H180" t="s">
        <v>232</v>
      </c>
    </row>
    <row r="181" spans="7:8" customFormat="1" x14ac:dyDescent="0.25">
      <c r="G181">
        <f t="shared" si="2"/>
        <v>174</v>
      </c>
      <c r="H181" t="s">
        <v>232</v>
      </c>
    </row>
    <row r="182" spans="7:8" customFormat="1" x14ac:dyDescent="0.25">
      <c r="G182">
        <f t="shared" si="2"/>
        <v>175</v>
      </c>
      <c r="H182" t="s">
        <v>232</v>
      </c>
    </row>
    <row r="183" spans="7:8" customFormat="1" x14ac:dyDescent="0.25">
      <c r="G183">
        <f t="shared" si="2"/>
        <v>176</v>
      </c>
      <c r="H183" t="s">
        <v>232</v>
      </c>
    </row>
    <row r="184" spans="7:8" customFormat="1" x14ac:dyDescent="0.25">
      <c r="G184">
        <f t="shared" si="2"/>
        <v>177</v>
      </c>
      <c r="H184" t="s">
        <v>232</v>
      </c>
    </row>
    <row r="185" spans="7:8" customFormat="1" x14ac:dyDescent="0.25">
      <c r="G185">
        <f t="shared" si="2"/>
        <v>178</v>
      </c>
      <c r="H185" t="s">
        <v>232</v>
      </c>
    </row>
    <row r="186" spans="7:8" customFormat="1" x14ac:dyDescent="0.25">
      <c r="G186">
        <f t="shared" si="2"/>
        <v>179</v>
      </c>
      <c r="H186" t="s">
        <v>232</v>
      </c>
    </row>
    <row r="187" spans="7:8" customFormat="1" x14ac:dyDescent="0.25">
      <c r="G187">
        <f t="shared" si="2"/>
        <v>180</v>
      </c>
      <c r="H187" t="s">
        <v>232</v>
      </c>
    </row>
    <row r="188" spans="7:8" customFormat="1" x14ac:dyDescent="0.25">
      <c r="G188">
        <f t="shared" si="2"/>
        <v>181</v>
      </c>
      <c r="H188" t="s">
        <v>232</v>
      </c>
    </row>
    <row r="189" spans="7:8" customFormat="1" x14ac:dyDescent="0.25">
      <c r="G189">
        <f t="shared" si="2"/>
        <v>182</v>
      </c>
      <c r="H189" t="s">
        <v>232</v>
      </c>
    </row>
    <row r="190" spans="7:8" customFormat="1" x14ac:dyDescent="0.25">
      <c r="G190">
        <f t="shared" si="2"/>
        <v>183</v>
      </c>
      <c r="H190" t="s">
        <v>232</v>
      </c>
    </row>
    <row r="191" spans="7:8" customFormat="1" x14ac:dyDescent="0.25">
      <c r="G191">
        <f t="shared" si="2"/>
        <v>184</v>
      </c>
      <c r="H191" t="s">
        <v>232</v>
      </c>
    </row>
    <row r="192" spans="7:8" customFormat="1" x14ac:dyDescent="0.25">
      <c r="G192">
        <f t="shared" si="2"/>
        <v>185</v>
      </c>
      <c r="H192" t="s">
        <v>232</v>
      </c>
    </row>
    <row r="193" spans="7:8" customFormat="1" x14ac:dyDescent="0.25">
      <c r="G193">
        <f t="shared" si="2"/>
        <v>186</v>
      </c>
      <c r="H193" t="s">
        <v>232</v>
      </c>
    </row>
    <row r="194" spans="7:8" customFormat="1" x14ac:dyDescent="0.25">
      <c r="G194">
        <f t="shared" si="2"/>
        <v>187</v>
      </c>
      <c r="H194" t="s">
        <v>232</v>
      </c>
    </row>
    <row r="195" spans="7:8" customFormat="1" x14ac:dyDescent="0.25">
      <c r="G195">
        <f t="shared" si="2"/>
        <v>188</v>
      </c>
      <c r="H195" t="s">
        <v>232</v>
      </c>
    </row>
    <row r="196" spans="7:8" customFormat="1" x14ac:dyDescent="0.25">
      <c r="G196">
        <f t="shared" si="2"/>
        <v>189</v>
      </c>
      <c r="H196" t="s">
        <v>232</v>
      </c>
    </row>
    <row r="197" spans="7:8" customFormat="1" x14ac:dyDescent="0.25">
      <c r="G197">
        <f t="shared" si="2"/>
        <v>190</v>
      </c>
      <c r="H197" t="s">
        <v>232</v>
      </c>
    </row>
    <row r="198" spans="7:8" customFormat="1" x14ac:dyDescent="0.25">
      <c r="G198">
        <f t="shared" si="2"/>
        <v>191</v>
      </c>
      <c r="H198" t="s">
        <v>232</v>
      </c>
    </row>
    <row r="199" spans="7:8" customFormat="1" x14ac:dyDescent="0.25">
      <c r="G199">
        <f t="shared" si="2"/>
        <v>192</v>
      </c>
      <c r="H199" t="s">
        <v>232</v>
      </c>
    </row>
    <row r="200" spans="7:8" customFormat="1" x14ac:dyDescent="0.25">
      <c r="G200">
        <f t="shared" si="2"/>
        <v>193</v>
      </c>
      <c r="H200" t="s">
        <v>232</v>
      </c>
    </row>
    <row r="201" spans="7:8" customFormat="1" x14ac:dyDescent="0.25">
      <c r="G201">
        <f t="shared" si="2"/>
        <v>194</v>
      </c>
      <c r="H201" t="s">
        <v>232</v>
      </c>
    </row>
    <row r="202" spans="7:8" customFormat="1" x14ac:dyDescent="0.25">
      <c r="G202">
        <f t="shared" ref="G202:G265" si="3">+G201+1</f>
        <v>195</v>
      </c>
      <c r="H202" t="s">
        <v>232</v>
      </c>
    </row>
    <row r="203" spans="7:8" customFormat="1" x14ac:dyDescent="0.25">
      <c r="G203">
        <f t="shared" si="3"/>
        <v>196</v>
      </c>
      <c r="H203" t="s">
        <v>232</v>
      </c>
    </row>
    <row r="204" spans="7:8" customFormat="1" x14ac:dyDescent="0.25">
      <c r="G204">
        <f t="shared" si="3"/>
        <v>197</v>
      </c>
      <c r="H204" t="s">
        <v>232</v>
      </c>
    </row>
    <row r="205" spans="7:8" customFormat="1" x14ac:dyDescent="0.25">
      <c r="G205">
        <f t="shared" si="3"/>
        <v>198</v>
      </c>
      <c r="H205" t="s">
        <v>232</v>
      </c>
    </row>
    <row r="206" spans="7:8" customFormat="1" x14ac:dyDescent="0.25">
      <c r="G206">
        <f t="shared" si="3"/>
        <v>199</v>
      </c>
      <c r="H206" t="s">
        <v>232</v>
      </c>
    </row>
    <row r="207" spans="7:8" customFormat="1" x14ac:dyDescent="0.25">
      <c r="G207">
        <f t="shared" si="3"/>
        <v>200</v>
      </c>
      <c r="H207" t="s">
        <v>233</v>
      </c>
    </row>
    <row r="208" spans="7:8" customFormat="1" x14ac:dyDescent="0.25">
      <c r="G208">
        <f t="shared" si="3"/>
        <v>201</v>
      </c>
      <c r="H208" t="s">
        <v>233</v>
      </c>
    </row>
    <row r="209" spans="7:8" customFormat="1" x14ac:dyDescent="0.25">
      <c r="G209">
        <f t="shared" si="3"/>
        <v>202</v>
      </c>
      <c r="H209" t="s">
        <v>233</v>
      </c>
    </row>
    <row r="210" spans="7:8" customFormat="1" x14ac:dyDescent="0.25">
      <c r="G210">
        <f t="shared" si="3"/>
        <v>203</v>
      </c>
      <c r="H210" t="s">
        <v>233</v>
      </c>
    </row>
    <row r="211" spans="7:8" customFormat="1" x14ac:dyDescent="0.25">
      <c r="G211">
        <f t="shared" si="3"/>
        <v>204</v>
      </c>
      <c r="H211" t="s">
        <v>233</v>
      </c>
    </row>
    <row r="212" spans="7:8" customFormat="1" x14ac:dyDescent="0.25">
      <c r="G212">
        <f t="shared" si="3"/>
        <v>205</v>
      </c>
      <c r="H212" t="s">
        <v>233</v>
      </c>
    </row>
    <row r="213" spans="7:8" customFormat="1" x14ac:dyDescent="0.25">
      <c r="G213">
        <f t="shared" si="3"/>
        <v>206</v>
      </c>
      <c r="H213" t="s">
        <v>233</v>
      </c>
    </row>
    <row r="214" spans="7:8" customFormat="1" x14ac:dyDescent="0.25">
      <c r="G214">
        <f t="shared" si="3"/>
        <v>207</v>
      </c>
      <c r="H214" t="s">
        <v>233</v>
      </c>
    </row>
    <row r="215" spans="7:8" customFormat="1" x14ac:dyDescent="0.25">
      <c r="G215">
        <f t="shared" si="3"/>
        <v>208</v>
      </c>
      <c r="H215" t="s">
        <v>233</v>
      </c>
    </row>
    <row r="216" spans="7:8" customFormat="1" x14ac:dyDescent="0.25">
      <c r="G216">
        <f t="shared" si="3"/>
        <v>209</v>
      </c>
      <c r="H216" t="s">
        <v>233</v>
      </c>
    </row>
    <row r="217" spans="7:8" customFormat="1" x14ac:dyDescent="0.25">
      <c r="G217">
        <f t="shared" si="3"/>
        <v>210</v>
      </c>
      <c r="H217" t="s">
        <v>233</v>
      </c>
    </row>
    <row r="218" spans="7:8" customFormat="1" x14ac:dyDescent="0.25">
      <c r="G218">
        <f t="shared" si="3"/>
        <v>211</v>
      </c>
      <c r="H218" t="s">
        <v>233</v>
      </c>
    </row>
    <row r="219" spans="7:8" customFormat="1" x14ac:dyDescent="0.25">
      <c r="G219">
        <f t="shared" si="3"/>
        <v>212</v>
      </c>
      <c r="H219" t="s">
        <v>233</v>
      </c>
    </row>
    <row r="220" spans="7:8" customFormat="1" x14ac:dyDescent="0.25">
      <c r="G220">
        <f t="shared" si="3"/>
        <v>213</v>
      </c>
      <c r="H220" t="s">
        <v>233</v>
      </c>
    </row>
    <row r="221" spans="7:8" customFormat="1" x14ac:dyDescent="0.25">
      <c r="G221">
        <f t="shared" si="3"/>
        <v>214</v>
      </c>
      <c r="H221" t="s">
        <v>233</v>
      </c>
    </row>
    <row r="222" spans="7:8" customFormat="1" x14ac:dyDescent="0.25">
      <c r="G222">
        <f t="shared" si="3"/>
        <v>215</v>
      </c>
      <c r="H222" t="s">
        <v>233</v>
      </c>
    </row>
    <row r="223" spans="7:8" customFormat="1" x14ac:dyDescent="0.25">
      <c r="G223">
        <f t="shared" si="3"/>
        <v>216</v>
      </c>
      <c r="H223" t="s">
        <v>233</v>
      </c>
    </row>
    <row r="224" spans="7:8" customFormat="1" x14ac:dyDescent="0.25">
      <c r="G224">
        <f t="shared" si="3"/>
        <v>217</v>
      </c>
      <c r="H224" t="s">
        <v>233</v>
      </c>
    </row>
    <row r="225" spans="7:8" customFormat="1" x14ac:dyDescent="0.25">
      <c r="G225">
        <f t="shared" si="3"/>
        <v>218</v>
      </c>
      <c r="H225" t="s">
        <v>233</v>
      </c>
    </row>
    <row r="226" spans="7:8" customFormat="1" x14ac:dyDescent="0.25">
      <c r="G226">
        <f t="shared" si="3"/>
        <v>219</v>
      </c>
      <c r="H226" t="s">
        <v>233</v>
      </c>
    </row>
    <row r="227" spans="7:8" customFormat="1" x14ac:dyDescent="0.25">
      <c r="G227">
        <f t="shared" si="3"/>
        <v>220</v>
      </c>
      <c r="H227" t="s">
        <v>233</v>
      </c>
    </row>
    <row r="228" spans="7:8" customFormat="1" x14ac:dyDescent="0.25">
      <c r="G228">
        <f t="shared" si="3"/>
        <v>221</v>
      </c>
      <c r="H228" t="s">
        <v>233</v>
      </c>
    </row>
    <row r="229" spans="7:8" customFormat="1" x14ac:dyDescent="0.25">
      <c r="G229">
        <f t="shared" si="3"/>
        <v>222</v>
      </c>
      <c r="H229" t="s">
        <v>233</v>
      </c>
    </row>
    <row r="230" spans="7:8" customFormat="1" x14ac:dyDescent="0.25">
      <c r="G230">
        <f t="shared" si="3"/>
        <v>223</v>
      </c>
      <c r="H230" t="s">
        <v>233</v>
      </c>
    </row>
    <row r="231" spans="7:8" customFormat="1" x14ac:dyDescent="0.25">
      <c r="G231">
        <f t="shared" si="3"/>
        <v>224</v>
      </c>
      <c r="H231" t="s">
        <v>233</v>
      </c>
    </row>
    <row r="232" spans="7:8" customFormat="1" x14ac:dyDescent="0.25">
      <c r="G232">
        <f t="shared" si="3"/>
        <v>225</v>
      </c>
      <c r="H232" t="s">
        <v>233</v>
      </c>
    </row>
    <row r="233" spans="7:8" customFormat="1" x14ac:dyDescent="0.25">
      <c r="G233">
        <f t="shared" si="3"/>
        <v>226</v>
      </c>
      <c r="H233" t="s">
        <v>233</v>
      </c>
    </row>
    <row r="234" spans="7:8" customFormat="1" x14ac:dyDescent="0.25">
      <c r="G234">
        <f t="shared" si="3"/>
        <v>227</v>
      </c>
      <c r="H234" t="s">
        <v>233</v>
      </c>
    </row>
    <row r="235" spans="7:8" customFormat="1" x14ac:dyDescent="0.25">
      <c r="G235">
        <f t="shared" si="3"/>
        <v>228</v>
      </c>
      <c r="H235" t="s">
        <v>233</v>
      </c>
    </row>
    <row r="236" spans="7:8" customFormat="1" x14ac:dyDescent="0.25">
      <c r="G236">
        <f t="shared" si="3"/>
        <v>229</v>
      </c>
      <c r="H236" t="s">
        <v>233</v>
      </c>
    </row>
    <row r="237" spans="7:8" customFormat="1" x14ac:dyDescent="0.25">
      <c r="G237">
        <f t="shared" si="3"/>
        <v>230</v>
      </c>
      <c r="H237" t="s">
        <v>233</v>
      </c>
    </row>
    <row r="238" spans="7:8" customFormat="1" x14ac:dyDescent="0.25">
      <c r="G238">
        <f t="shared" si="3"/>
        <v>231</v>
      </c>
      <c r="H238" t="s">
        <v>233</v>
      </c>
    </row>
    <row r="239" spans="7:8" customFormat="1" x14ac:dyDescent="0.25">
      <c r="G239">
        <f t="shared" si="3"/>
        <v>232</v>
      </c>
      <c r="H239" t="s">
        <v>233</v>
      </c>
    </row>
    <row r="240" spans="7:8" customFormat="1" x14ac:dyDescent="0.25">
      <c r="G240">
        <f t="shared" si="3"/>
        <v>233</v>
      </c>
      <c r="H240" t="s">
        <v>233</v>
      </c>
    </row>
    <row r="241" spans="7:8" customFormat="1" x14ac:dyDescent="0.25">
      <c r="G241">
        <f t="shared" si="3"/>
        <v>234</v>
      </c>
      <c r="H241" t="s">
        <v>233</v>
      </c>
    </row>
    <row r="242" spans="7:8" customFormat="1" x14ac:dyDescent="0.25">
      <c r="G242">
        <f t="shared" si="3"/>
        <v>235</v>
      </c>
      <c r="H242" t="s">
        <v>233</v>
      </c>
    </row>
    <row r="243" spans="7:8" customFormat="1" x14ac:dyDescent="0.25">
      <c r="G243">
        <f t="shared" si="3"/>
        <v>236</v>
      </c>
      <c r="H243" t="s">
        <v>233</v>
      </c>
    </row>
    <row r="244" spans="7:8" customFormat="1" x14ac:dyDescent="0.25">
      <c r="G244">
        <f t="shared" si="3"/>
        <v>237</v>
      </c>
      <c r="H244" t="s">
        <v>233</v>
      </c>
    </row>
    <row r="245" spans="7:8" customFormat="1" x14ac:dyDescent="0.25">
      <c r="G245">
        <f t="shared" si="3"/>
        <v>238</v>
      </c>
      <c r="H245" t="s">
        <v>233</v>
      </c>
    </row>
    <row r="246" spans="7:8" customFormat="1" x14ac:dyDescent="0.25">
      <c r="G246">
        <f t="shared" si="3"/>
        <v>239</v>
      </c>
      <c r="H246" t="s">
        <v>233</v>
      </c>
    </row>
    <row r="247" spans="7:8" customFormat="1" x14ac:dyDescent="0.25">
      <c r="G247">
        <f t="shared" si="3"/>
        <v>240</v>
      </c>
      <c r="H247" t="s">
        <v>233</v>
      </c>
    </row>
    <row r="248" spans="7:8" customFormat="1" x14ac:dyDescent="0.25">
      <c r="G248">
        <f t="shared" si="3"/>
        <v>241</v>
      </c>
      <c r="H248" t="s">
        <v>233</v>
      </c>
    </row>
    <row r="249" spans="7:8" customFormat="1" x14ac:dyDescent="0.25">
      <c r="G249">
        <f t="shared" si="3"/>
        <v>242</v>
      </c>
      <c r="H249" t="s">
        <v>233</v>
      </c>
    </row>
    <row r="250" spans="7:8" customFormat="1" x14ac:dyDescent="0.25">
      <c r="G250">
        <f t="shared" si="3"/>
        <v>243</v>
      </c>
      <c r="H250" t="s">
        <v>233</v>
      </c>
    </row>
    <row r="251" spans="7:8" customFormat="1" x14ac:dyDescent="0.25">
      <c r="G251">
        <f t="shared" si="3"/>
        <v>244</v>
      </c>
      <c r="H251" t="s">
        <v>233</v>
      </c>
    </row>
    <row r="252" spans="7:8" customFormat="1" x14ac:dyDescent="0.25">
      <c r="G252">
        <f t="shared" si="3"/>
        <v>245</v>
      </c>
      <c r="H252" t="s">
        <v>233</v>
      </c>
    </row>
    <row r="253" spans="7:8" customFormat="1" x14ac:dyDescent="0.25">
      <c r="G253">
        <f t="shared" si="3"/>
        <v>246</v>
      </c>
      <c r="H253" t="s">
        <v>233</v>
      </c>
    </row>
    <row r="254" spans="7:8" customFormat="1" x14ac:dyDescent="0.25">
      <c r="G254">
        <f t="shared" si="3"/>
        <v>247</v>
      </c>
      <c r="H254" t="s">
        <v>233</v>
      </c>
    </row>
    <row r="255" spans="7:8" customFormat="1" x14ac:dyDescent="0.25">
      <c r="G255">
        <f t="shared" si="3"/>
        <v>248</v>
      </c>
      <c r="H255" t="s">
        <v>233</v>
      </c>
    </row>
    <row r="256" spans="7:8" customFormat="1" x14ac:dyDescent="0.25">
      <c r="G256">
        <f t="shared" si="3"/>
        <v>249</v>
      </c>
      <c r="H256" t="s">
        <v>233</v>
      </c>
    </row>
    <row r="257" spans="7:8" customFormat="1" x14ac:dyDescent="0.25">
      <c r="G257">
        <f t="shared" si="3"/>
        <v>250</v>
      </c>
      <c r="H257" t="s">
        <v>234</v>
      </c>
    </row>
    <row r="258" spans="7:8" customFormat="1" x14ac:dyDescent="0.25">
      <c r="G258">
        <f t="shared" si="3"/>
        <v>251</v>
      </c>
      <c r="H258" t="s">
        <v>234</v>
      </c>
    </row>
    <row r="259" spans="7:8" customFormat="1" x14ac:dyDescent="0.25">
      <c r="G259">
        <f t="shared" si="3"/>
        <v>252</v>
      </c>
      <c r="H259" t="s">
        <v>234</v>
      </c>
    </row>
    <row r="260" spans="7:8" customFormat="1" x14ac:dyDescent="0.25">
      <c r="G260">
        <f t="shared" si="3"/>
        <v>253</v>
      </c>
      <c r="H260" t="s">
        <v>234</v>
      </c>
    </row>
    <row r="261" spans="7:8" customFormat="1" x14ac:dyDescent="0.25">
      <c r="G261">
        <f t="shared" si="3"/>
        <v>254</v>
      </c>
      <c r="H261" t="s">
        <v>234</v>
      </c>
    </row>
    <row r="262" spans="7:8" customFormat="1" x14ac:dyDescent="0.25">
      <c r="G262">
        <f t="shared" si="3"/>
        <v>255</v>
      </c>
      <c r="H262" t="s">
        <v>234</v>
      </c>
    </row>
    <row r="263" spans="7:8" customFormat="1" x14ac:dyDescent="0.25">
      <c r="G263">
        <f t="shared" si="3"/>
        <v>256</v>
      </c>
      <c r="H263" t="s">
        <v>234</v>
      </c>
    </row>
    <row r="264" spans="7:8" customFormat="1" x14ac:dyDescent="0.25">
      <c r="G264">
        <f t="shared" si="3"/>
        <v>257</v>
      </c>
      <c r="H264" t="s">
        <v>234</v>
      </c>
    </row>
    <row r="265" spans="7:8" customFormat="1" x14ac:dyDescent="0.25">
      <c r="G265">
        <f t="shared" si="3"/>
        <v>258</v>
      </c>
      <c r="H265" t="s">
        <v>234</v>
      </c>
    </row>
    <row r="266" spans="7:8" customFormat="1" x14ac:dyDescent="0.25">
      <c r="G266">
        <f t="shared" ref="G266:G329" si="4">+G265+1</f>
        <v>259</v>
      </c>
      <c r="H266" t="s">
        <v>234</v>
      </c>
    </row>
    <row r="267" spans="7:8" customFormat="1" x14ac:dyDescent="0.25">
      <c r="G267">
        <f t="shared" si="4"/>
        <v>260</v>
      </c>
      <c r="H267" t="s">
        <v>234</v>
      </c>
    </row>
    <row r="268" spans="7:8" customFormat="1" x14ac:dyDescent="0.25">
      <c r="G268">
        <f t="shared" si="4"/>
        <v>261</v>
      </c>
      <c r="H268" t="s">
        <v>234</v>
      </c>
    </row>
    <row r="269" spans="7:8" customFormat="1" x14ac:dyDescent="0.25">
      <c r="G269">
        <f t="shared" si="4"/>
        <v>262</v>
      </c>
      <c r="H269" t="s">
        <v>234</v>
      </c>
    </row>
    <row r="270" spans="7:8" customFormat="1" x14ac:dyDescent="0.25">
      <c r="G270">
        <f t="shared" si="4"/>
        <v>263</v>
      </c>
      <c r="H270" t="s">
        <v>234</v>
      </c>
    </row>
    <row r="271" spans="7:8" customFormat="1" x14ac:dyDescent="0.25">
      <c r="G271">
        <f t="shared" si="4"/>
        <v>264</v>
      </c>
      <c r="H271" t="s">
        <v>234</v>
      </c>
    </row>
    <row r="272" spans="7:8" customFormat="1" x14ac:dyDescent="0.25">
      <c r="G272">
        <f t="shared" si="4"/>
        <v>265</v>
      </c>
      <c r="H272" t="s">
        <v>234</v>
      </c>
    </row>
    <row r="273" spans="7:8" customFormat="1" x14ac:dyDescent="0.25">
      <c r="G273">
        <f t="shared" si="4"/>
        <v>266</v>
      </c>
      <c r="H273" t="s">
        <v>234</v>
      </c>
    </row>
    <row r="274" spans="7:8" customFormat="1" x14ac:dyDescent="0.25">
      <c r="G274">
        <f t="shared" si="4"/>
        <v>267</v>
      </c>
      <c r="H274" t="s">
        <v>234</v>
      </c>
    </row>
    <row r="275" spans="7:8" customFormat="1" x14ac:dyDescent="0.25">
      <c r="G275">
        <f t="shared" si="4"/>
        <v>268</v>
      </c>
      <c r="H275" t="s">
        <v>234</v>
      </c>
    </row>
    <row r="276" spans="7:8" customFormat="1" x14ac:dyDescent="0.25">
      <c r="G276">
        <f t="shared" si="4"/>
        <v>269</v>
      </c>
      <c r="H276" t="s">
        <v>234</v>
      </c>
    </row>
    <row r="277" spans="7:8" customFormat="1" x14ac:dyDescent="0.25">
      <c r="G277">
        <f t="shared" si="4"/>
        <v>270</v>
      </c>
      <c r="H277" t="s">
        <v>234</v>
      </c>
    </row>
    <row r="278" spans="7:8" customFormat="1" x14ac:dyDescent="0.25">
      <c r="G278">
        <f t="shared" si="4"/>
        <v>271</v>
      </c>
      <c r="H278" t="s">
        <v>234</v>
      </c>
    </row>
    <row r="279" spans="7:8" customFormat="1" x14ac:dyDescent="0.25">
      <c r="G279">
        <f t="shared" si="4"/>
        <v>272</v>
      </c>
      <c r="H279" t="s">
        <v>234</v>
      </c>
    </row>
    <row r="280" spans="7:8" customFormat="1" x14ac:dyDescent="0.25">
      <c r="G280">
        <f t="shared" si="4"/>
        <v>273</v>
      </c>
      <c r="H280" t="s">
        <v>234</v>
      </c>
    </row>
    <row r="281" spans="7:8" customFormat="1" x14ac:dyDescent="0.25">
      <c r="G281">
        <f t="shared" si="4"/>
        <v>274</v>
      </c>
      <c r="H281" t="s">
        <v>234</v>
      </c>
    </row>
    <row r="282" spans="7:8" customFormat="1" x14ac:dyDescent="0.25">
      <c r="G282">
        <f t="shared" si="4"/>
        <v>275</v>
      </c>
      <c r="H282" t="s">
        <v>234</v>
      </c>
    </row>
    <row r="283" spans="7:8" customFormat="1" x14ac:dyDescent="0.25">
      <c r="G283">
        <f t="shared" si="4"/>
        <v>276</v>
      </c>
      <c r="H283" t="s">
        <v>234</v>
      </c>
    </row>
    <row r="284" spans="7:8" customFormat="1" x14ac:dyDescent="0.25">
      <c r="G284">
        <f t="shared" si="4"/>
        <v>277</v>
      </c>
      <c r="H284" t="s">
        <v>234</v>
      </c>
    </row>
    <row r="285" spans="7:8" customFormat="1" x14ac:dyDescent="0.25">
      <c r="G285">
        <f t="shared" si="4"/>
        <v>278</v>
      </c>
      <c r="H285" t="s">
        <v>234</v>
      </c>
    </row>
    <row r="286" spans="7:8" customFormat="1" x14ac:dyDescent="0.25">
      <c r="G286">
        <f t="shared" si="4"/>
        <v>279</v>
      </c>
      <c r="H286" t="s">
        <v>234</v>
      </c>
    </row>
    <row r="287" spans="7:8" customFormat="1" x14ac:dyDescent="0.25">
      <c r="G287">
        <f t="shared" si="4"/>
        <v>280</v>
      </c>
      <c r="H287" t="s">
        <v>234</v>
      </c>
    </row>
    <row r="288" spans="7:8" customFormat="1" x14ac:dyDescent="0.25">
      <c r="G288">
        <f t="shared" si="4"/>
        <v>281</v>
      </c>
      <c r="H288" t="s">
        <v>234</v>
      </c>
    </row>
    <row r="289" spans="7:8" customFormat="1" x14ac:dyDescent="0.25">
      <c r="G289">
        <f t="shared" si="4"/>
        <v>282</v>
      </c>
      <c r="H289" t="s">
        <v>234</v>
      </c>
    </row>
    <row r="290" spans="7:8" customFormat="1" x14ac:dyDescent="0.25">
      <c r="G290">
        <f t="shared" si="4"/>
        <v>283</v>
      </c>
      <c r="H290" t="s">
        <v>234</v>
      </c>
    </row>
    <row r="291" spans="7:8" customFormat="1" x14ac:dyDescent="0.25">
      <c r="G291">
        <f t="shared" si="4"/>
        <v>284</v>
      </c>
      <c r="H291" t="s">
        <v>234</v>
      </c>
    </row>
    <row r="292" spans="7:8" customFormat="1" x14ac:dyDescent="0.25">
      <c r="G292">
        <f t="shared" si="4"/>
        <v>285</v>
      </c>
      <c r="H292" t="s">
        <v>234</v>
      </c>
    </row>
    <row r="293" spans="7:8" customFormat="1" x14ac:dyDescent="0.25">
      <c r="G293">
        <f t="shared" si="4"/>
        <v>286</v>
      </c>
      <c r="H293" t="s">
        <v>234</v>
      </c>
    </row>
    <row r="294" spans="7:8" customFormat="1" x14ac:dyDescent="0.25">
      <c r="G294">
        <f t="shared" si="4"/>
        <v>287</v>
      </c>
      <c r="H294" t="s">
        <v>234</v>
      </c>
    </row>
    <row r="295" spans="7:8" customFormat="1" x14ac:dyDescent="0.25">
      <c r="G295">
        <f t="shared" si="4"/>
        <v>288</v>
      </c>
      <c r="H295" t="s">
        <v>234</v>
      </c>
    </row>
    <row r="296" spans="7:8" customFormat="1" x14ac:dyDescent="0.25">
      <c r="G296">
        <f t="shared" si="4"/>
        <v>289</v>
      </c>
      <c r="H296" t="s">
        <v>234</v>
      </c>
    </row>
    <row r="297" spans="7:8" customFormat="1" x14ac:dyDescent="0.25">
      <c r="G297">
        <f t="shared" si="4"/>
        <v>290</v>
      </c>
      <c r="H297" t="s">
        <v>234</v>
      </c>
    </row>
    <row r="298" spans="7:8" customFormat="1" x14ac:dyDescent="0.25">
      <c r="G298">
        <f t="shared" si="4"/>
        <v>291</v>
      </c>
      <c r="H298" t="s">
        <v>234</v>
      </c>
    </row>
    <row r="299" spans="7:8" customFormat="1" x14ac:dyDescent="0.25">
      <c r="G299">
        <f t="shared" si="4"/>
        <v>292</v>
      </c>
      <c r="H299" t="s">
        <v>234</v>
      </c>
    </row>
    <row r="300" spans="7:8" customFormat="1" x14ac:dyDescent="0.25">
      <c r="G300">
        <f t="shared" si="4"/>
        <v>293</v>
      </c>
      <c r="H300" t="s">
        <v>234</v>
      </c>
    </row>
    <row r="301" spans="7:8" customFormat="1" x14ac:dyDescent="0.25">
      <c r="G301">
        <f t="shared" si="4"/>
        <v>294</v>
      </c>
      <c r="H301" t="s">
        <v>234</v>
      </c>
    </row>
    <row r="302" spans="7:8" customFormat="1" x14ac:dyDescent="0.25">
      <c r="G302">
        <f t="shared" si="4"/>
        <v>295</v>
      </c>
      <c r="H302" t="s">
        <v>234</v>
      </c>
    </row>
    <row r="303" spans="7:8" customFormat="1" x14ac:dyDescent="0.25">
      <c r="G303">
        <f t="shared" si="4"/>
        <v>296</v>
      </c>
      <c r="H303" t="s">
        <v>234</v>
      </c>
    </row>
    <row r="304" spans="7:8" customFormat="1" x14ac:dyDescent="0.25">
      <c r="G304">
        <f t="shared" si="4"/>
        <v>297</v>
      </c>
      <c r="H304" t="s">
        <v>234</v>
      </c>
    </row>
    <row r="305" spans="7:8" customFormat="1" x14ac:dyDescent="0.25">
      <c r="G305">
        <f t="shared" si="4"/>
        <v>298</v>
      </c>
      <c r="H305" t="s">
        <v>234</v>
      </c>
    </row>
    <row r="306" spans="7:8" customFormat="1" x14ac:dyDescent="0.25">
      <c r="G306">
        <f t="shared" si="4"/>
        <v>299</v>
      </c>
      <c r="H306" t="s">
        <v>234</v>
      </c>
    </row>
    <row r="307" spans="7:8" customFormat="1" x14ac:dyDescent="0.25">
      <c r="G307">
        <f t="shared" si="4"/>
        <v>300</v>
      </c>
      <c r="H307" t="s">
        <v>234</v>
      </c>
    </row>
    <row r="308" spans="7:8" customFormat="1" x14ac:dyDescent="0.25">
      <c r="G308">
        <f t="shared" si="4"/>
        <v>301</v>
      </c>
      <c r="H308" t="s">
        <v>234</v>
      </c>
    </row>
    <row r="309" spans="7:8" customFormat="1" x14ac:dyDescent="0.25">
      <c r="G309">
        <f t="shared" si="4"/>
        <v>302</v>
      </c>
      <c r="H309" t="s">
        <v>234</v>
      </c>
    </row>
    <row r="310" spans="7:8" customFormat="1" x14ac:dyDescent="0.25">
      <c r="G310">
        <f t="shared" si="4"/>
        <v>303</v>
      </c>
      <c r="H310" t="s">
        <v>234</v>
      </c>
    </row>
    <row r="311" spans="7:8" customFormat="1" x14ac:dyDescent="0.25">
      <c r="G311">
        <f t="shared" si="4"/>
        <v>304</v>
      </c>
      <c r="H311" t="s">
        <v>234</v>
      </c>
    </row>
    <row r="312" spans="7:8" customFormat="1" x14ac:dyDescent="0.25">
      <c r="G312">
        <f t="shared" si="4"/>
        <v>305</v>
      </c>
      <c r="H312" t="s">
        <v>234</v>
      </c>
    </row>
    <row r="313" spans="7:8" customFormat="1" x14ac:dyDescent="0.25">
      <c r="G313">
        <f t="shared" si="4"/>
        <v>306</v>
      </c>
      <c r="H313" t="s">
        <v>234</v>
      </c>
    </row>
    <row r="314" spans="7:8" customFormat="1" x14ac:dyDescent="0.25">
      <c r="G314">
        <f t="shared" si="4"/>
        <v>307</v>
      </c>
      <c r="H314" t="s">
        <v>234</v>
      </c>
    </row>
    <row r="315" spans="7:8" customFormat="1" x14ac:dyDescent="0.25">
      <c r="G315">
        <f t="shared" si="4"/>
        <v>308</v>
      </c>
      <c r="H315" t="s">
        <v>234</v>
      </c>
    </row>
    <row r="316" spans="7:8" customFormat="1" x14ac:dyDescent="0.25">
      <c r="G316">
        <f t="shared" si="4"/>
        <v>309</v>
      </c>
      <c r="H316" t="s">
        <v>234</v>
      </c>
    </row>
    <row r="317" spans="7:8" customFormat="1" x14ac:dyDescent="0.25">
      <c r="G317">
        <f t="shared" si="4"/>
        <v>310</v>
      </c>
      <c r="H317" t="s">
        <v>234</v>
      </c>
    </row>
    <row r="318" spans="7:8" customFormat="1" x14ac:dyDescent="0.25">
      <c r="G318">
        <f t="shared" si="4"/>
        <v>311</v>
      </c>
      <c r="H318" t="s">
        <v>234</v>
      </c>
    </row>
    <row r="319" spans="7:8" customFormat="1" x14ac:dyDescent="0.25">
      <c r="G319">
        <f t="shared" si="4"/>
        <v>312</v>
      </c>
      <c r="H319" t="s">
        <v>234</v>
      </c>
    </row>
    <row r="320" spans="7:8" customFormat="1" x14ac:dyDescent="0.25">
      <c r="G320">
        <f t="shared" si="4"/>
        <v>313</v>
      </c>
      <c r="H320" t="s">
        <v>234</v>
      </c>
    </row>
    <row r="321" spans="7:8" customFormat="1" x14ac:dyDescent="0.25">
      <c r="G321">
        <f t="shared" si="4"/>
        <v>314</v>
      </c>
      <c r="H321" t="s">
        <v>234</v>
      </c>
    </row>
    <row r="322" spans="7:8" customFormat="1" x14ac:dyDescent="0.25">
      <c r="G322">
        <f t="shared" si="4"/>
        <v>315</v>
      </c>
      <c r="H322" t="s">
        <v>234</v>
      </c>
    </row>
    <row r="323" spans="7:8" customFormat="1" x14ac:dyDescent="0.25">
      <c r="G323">
        <f t="shared" si="4"/>
        <v>316</v>
      </c>
      <c r="H323" t="s">
        <v>234</v>
      </c>
    </row>
    <row r="324" spans="7:8" customFormat="1" x14ac:dyDescent="0.25">
      <c r="G324">
        <f t="shared" si="4"/>
        <v>317</v>
      </c>
      <c r="H324" t="s">
        <v>234</v>
      </c>
    </row>
    <row r="325" spans="7:8" customFormat="1" x14ac:dyDescent="0.25">
      <c r="G325">
        <f t="shared" si="4"/>
        <v>318</v>
      </c>
      <c r="H325" t="s">
        <v>234</v>
      </c>
    </row>
    <row r="326" spans="7:8" customFormat="1" x14ac:dyDescent="0.25">
      <c r="G326">
        <f t="shared" si="4"/>
        <v>319</v>
      </c>
      <c r="H326" t="s">
        <v>234</v>
      </c>
    </row>
    <row r="327" spans="7:8" customFormat="1" x14ac:dyDescent="0.25">
      <c r="G327">
        <f t="shared" si="4"/>
        <v>320</v>
      </c>
      <c r="H327" t="s">
        <v>234</v>
      </c>
    </row>
    <row r="328" spans="7:8" customFormat="1" x14ac:dyDescent="0.25">
      <c r="G328">
        <f t="shared" si="4"/>
        <v>321</v>
      </c>
      <c r="H328" t="s">
        <v>234</v>
      </c>
    </row>
    <row r="329" spans="7:8" customFormat="1" x14ac:dyDescent="0.25">
      <c r="G329">
        <f t="shared" si="4"/>
        <v>322</v>
      </c>
      <c r="H329" t="s">
        <v>234</v>
      </c>
    </row>
    <row r="330" spans="7:8" customFormat="1" x14ac:dyDescent="0.25">
      <c r="G330">
        <f t="shared" ref="G330:G393" si="5">+G329+1</f>
        <v>323</v>
      </c>
      <c r="H330" t="s">
        <v>234</v>
      </c>
    </row>
    <row r="331" spans="7:8" customFormat="1" x14ac:dyDescent="0.25">
      <c r="G331">
        <f t="shared" si="5"/>
        <v>324</v>
      </c>
      <c r="H331" t="s">
        <v>234</v>
      </c>
    </row>
    <row r="332" spans="7:8" customFormat="1" x14ac:dyDescent="0.25">
      <c r="G332">
        <f t="shared" si="5"/>
        <v>325</v>
      </c>
      <c r="H332" t="s">
        <v>234</v>
      </c>
    </row>
    <row r="333" spans="7:8" customFormat="1" x14ac:dyDescent="0.25">
      <c r="G333">
        <f t="shared" si="5"/>
        <v>326</v>
      </c>
      <c r="H333" t="s">
        <v>234</v>
      </c>
    </row>
    <row r="334" spans="7:8" customFormat="1" x14ac:dyDescent="0.25">
      <c r="G334">
        <f t="shared" si="5"/>
        <v>327</v>
      </c>
      <c r="H334" t="s">
        <v>234</v>
      </c>
    </row>
    <row r="335" spans="7:8" customFormat="1" x14ac:dyDescent="0.25">
      <c r="G335">
        <f t="shared" si="5"/>
        <v>328</v>
      </c>
      <c r="H335" t="s">
        <v>234</v>
      </c>
    </row>
    <row r="336" spans="7:8" customFormat="1" x14ac:dyDescent="0.25">
      <c r="G336">
        <f t="shared" si="5"/>
        <v>329</v>
      </c>
      <c r="H336" t="s">
        <v>234</v>
      </c>
    </row>
    <row r="337" spans="7:8" customFormat="1" x14ac:dyDescent="0.25">
      <c r="G337">
        <f t="shared" si="5"/>
        <v>330</v>
      </c>
      <c r="H337" t="s">
        <v>234</v>
      </c>
    </row>
    <row r="338" spans="7:8" customFormat="1" x14ac:dyDescent="0.25">
      <c r="G338">
        <f t="shared" si="5"/>
        <v>331</v>
      </c>
      <c r="H338" t="s">
        <v>234</v>
      </c>
    </row>
    <row r="339" spans="7:8" customFormat="1" x14ac:dyDescent="0.25">
      <c r="G339">
        <f t="shared" si="5"/>
        <v>332</v>
      </c>
      <c r="H339" t="s">
        <v>234</v>
      </c>
    </row>
    <row r="340" spans="7:8" customFormat="1" x14ac:dyDescent="0.25">
      <c r="G340">
        <f t="shared" si="5"/>
        <v>333</v>
      </c>
      <c r="H340" t="s">
        <v>234</v>
      </c>
    </row>
    <row r="341" spans="7:8" customFormat="1" x14ac:dyDescent="0.25">
      <c r="G341">
        <f t="shared" si="5"/>
        <v>334</v>
      </c>
      <c r="H341" t="s">
        <v>234</v>
      </c>
    </row>
    <row r="342" spans="7:8" customFormat="1" x14ac:dyDescent="0.25">
      <c r="G342">
        <f t="shared" si="5"/>
        <v>335</v>
      </c>
      <c r="H342" t="s">
        <v>234</v>
      </c>
    </row>
    <row r="343" spans="7:8" customFormat="1" x14ac:dyDescent="0.25">
      <c r="G343">
        <f t="shared" si="5"/>
        <v>336</v>
      </c>
      <c r="H343" t="s">
        <v>234</v>
      </c>
    </row>
    <row r="344" spans="7:8" customFormat="1" x14ac:dyDescent="0.25">
      <c r="G344">
        <f t="shared" si="5"/>
        <v>337</v>
      </c>
      <c r="H344" t="s">
        <v>234</v>
      </c>
    </row>
    <row r="345" spans="7:8" customFormat="1" x14ac:dyDescent="0.25">
      <c r="G345">
        <f t="shared" si="5"/>
        <v>338</v>
      </c>
      <c r="H345" t="s">
        <v>234</v>
      </c>
    </row>
    <row r="346" spans="7:8" customFormat="1" x14ac:dyDescent="0.25">
      <c r="G346">
        <f t="shared" si="5"/>
        <v>339</v>
      </c>
      <c r="H346" t="s">
        <v>234</v>
      </c>
    </row>
    <row r="347" spans="7:8" customFormat="1" x14ac:dyDescent="0.25">
      <c r="G347">
        <f t="shared" si="5"/>
        <v>340</v>
      </c>
      <c r="H347" t="s">
        <v>234</v>
      </c>
    </row>
    <row r="348" spans="7:8" customFormat="1" x14ac:dyDescent="0.25">
      <c r="G348">
        <f t="shared" si="5"/>
        <v>341</v>
      </c>
      <c r="H348" t="s">
        <v>234</v>
      </c>
    </row>
    <row r="349" spans="7:8" customFormat="1" x14ac:dyDescent="0.25">
      <c r="G349">
        <f t="shared" si="5"/>
        <v>342</v>
      </c>
      <c r="H349" t="s">
        <v>234</v>
      </c>
    </row>
    <row r="350" spans="7:8" customFormat="1" x14ac:dyDescent="0.25">
      <c r="G350">
        <f t="shared" si="5"/>
        <v>343</v>
      </c>
      <c r="H350" t="s">
        <v>234</v>
      </c>
    </row>
    <row r="351" spans="7:8" customFormat="1" x14ac:dyDescent="0.25">
      <c r="G351">
        <f t="shared" si="5"/>
        <v>344</v>
      </c>
      <c r="H351" t="s">
        <v>234</v>
      </c>
    </row>
    <row r="352" spans="7:8" customFormat="1" x14ac:dyDescent="0.25">
      <c r="G352">
        <f t="shared" si="5"/>
        <v>345</v>
      </c>
      <c r="H352" t="s">
        <v>234</v>
      </c>
    </row>
    <row r="353" spans="7:8" customFormat="1" x14ac:dyDescent="0.25">
      <c r="G353">
        <f t="shared" si="5"/>
        <v>346</v>
      </c>
      <c r="H353" t="s">
        <v>234</v>
      </c>
    </row>
    <row r="354" spans="7:8" customFormat="1" x14ac:dyDescent="0.25">
      <c r="G354">
        <f t="shared" si="5"/>
        <v>347</v>
      </c>
      <c r="H354" t="s">
        <v>234</v>
      </c>
    </row>
    <row r="355" spans="7:8" customFormat="1" x14ac:dyDescent="0.25">
      <c r="G355">
        <f t="shared" si="5"/>
        <v>348</v>
      </c>
      <c r="H355" t="s">
        <v>234</v>
      </c>
    </row>
    <row r="356" spans="7:8" customFormat="1" x14ac:dyDescent="0.25">
      <c r="G356">
        <f t="shared" si="5"/>
        <v>349</v>
      </c>
      <c r="H356" t="s">
        <v>234</v>
      </c>
    </row>
    <row r="357" spans="7:8" customFormat="1" x14ac:dyDescent="0.25">
      <c r="G357">
        <f t="shared" si="5"/>
        <v>350</v>
      </c>
      <c r="H357" t="s">
        <v>235</v>
      </c>
    </row>
    <row r="358" spans="7:8" customFormat="1" x14ac:dyDescent="0.25">
      <c r="G358">
        <f t="shared" si="5"/>
        <v>351</v>
      </c>
      <c r="H358" t="s">
        <v>235</v>
      </c>
    </row>
    <row r="359" spans="7:8" customFormat="1" x14ac:dyDescent="0.25">
      <c r="G359">
        <f t="shared" si="5"/>
        <v>352</v>
      </c>
      <c r="H359" t="s">
        <v>235</v>
      </c>
    </row>
    <row r="360" spans="7:8" customFormat="1" x14ac:dyDescent="0.25">
      <c r="G360">
        <f t="shared" si="5"/>
        <v>353</v>
      </c>
      <c r="H360" t="s">
        <v>235</v>
      </c>
    </row>
    <row r="361" spans="7:8" customFormat="1" x14ac:dyDescent="0.25">
      <c r="G361">
        <f t="shared" si="5"/>
        <v>354</v>
      </c>
      <c r="H361" t="s">
        <v>235</v>
      </c>
    </row>
    <row r="362" spans="7:8" customFormat="1" x14ac:dyDescent="0.25">
      <c r="G362">
        <f t="shared" si="5"/>
        <v>355</v>
      </c>
      <c r="H362" t="s">
        <v>235</v>
      </c>
    </row>
    <row r="363" spans="7:8" customFormat="1" x14ac:dyDescent="0.25">
      <c r="G363">
        <f t="shared" si="5"/>
        <v>356</v>
      </c>
      <c r="H363" t="s">
        <v>235</v>
      </c>
    </row>
    <row r="364" spans="7:8" customFormat="1" x14ac:dyDescent="0.25">
      <c r="G364">
        <f t="shared" si="5"/>
        <v>357</v>
      </c>
      <c r="H364" t="s">
        <v>235</v>
      </c>
    </row>
    <row r="365" spans="7:8" customFormat="1" x14ac:dyDescent="0.25">
      <c r="G365">
        <f t="shared" si="5"/>
        <v>358</v>
      </c>
      <c r="H365" t="s">
        <v>235</v>
      </c>
    </row>
    <row r="366" spans="7:8" customFormat="1" x14ac:dyDescent="0.25">
      <c r="G366">
        <f t="shared" si="5"/>
        <v>359</v>
      </c>
      <c r="H366" t="s">
        <v>235</v>
      </c>
    </row>
    <row r="367" spans="7:8" customFormat="1" x14ac:dyDescent="0.25">
      <c r="G367">
        <f t="shared" si="5"/>
        <v>360</v>
      </c>
      <c r="H367" t="s">
        <v>235</v>
      </c>
    </row>
    <row r="368" spans="7:8" customFormat="1" x14ac:dyDescent="0.25">
      <c r="G368">
        <f t="shared" si="5"/>
        <v>361</v>
      </c>
      <c r="H368" t="s">
        <v>235</v>
      </c>
    </row>
    <row r="369" spans="7:8" customFormat="1" x14ac:dyDescent="0.25">
      <c r="G369">
        <f t="shared" si="5"/>
        <v>362</v>
      </c>
      <c r="H369" t="s">
        <v>235</v>
      </c>
    </row>
    <row r="370" spans="7:8" customFormat="1" x14ac:dyDescent="0.25">
      <c r="G370">
        <f t="shared" si="5"/>
        <v>363</v>
      </c>
      <c r="H370" t="s">
        <v>235</v>
      </c>
    </row>
    <row r="371" spans="7:8" customFormat="1" x14ac:dyDescent="0.25">
      <c r="G371">
        <f t="shared" si="5"/>
        <v>364</v>
      </c>
      <c r="H371" t="s">
        <v>235</v>
      </c>
    </row>
    <row r="372" spans="7:8" customFormat="1" x14ac:dyDescent="0.25">
      <c r="G372">
        <f t="shared" si="5"/>
        <v>365</v>
      </c>
      <c r="H372" t="s">
        <v>235</v>
      </c>
    </row>
    <row r="373" spans="7:8" customFormat="1" x14ac:dyDescent="0.25">
      <c r="G373">
        <f t="shared" si="5"/>
        <v>366</v>
      </c>
      <c r="H373" t="s">
        <v>235</v>
      </c>
    </row>
    <row r="374" spans="7:8" customFormat="1" x14ac:dyDescent="0.25">
      <c r="G374">
        <f t="shared" si="5"/>
        <v>367</v>
      </c>
      <c r="H374" t="s">
        <v>235</v>
      </c>
    </row>
    <row r="375" spans="7:8" customFormat="1" x14ac:dyDescent="0.25">
      <c r="G375">
        <f t="shared" si="5"/>
        <v>368</v>
      </c>
      <c r="H375" t="s">
        <v>235</v>
      </c>
    </row>
    <row r="376" spans="7:8" customFormat="1" x14ac:dyDescent="0.25">
      <c r="G376">
        <f t="shared" si="5"/>
        <v>369</v>
      </c>
      <c r="H376" t="s">
        <v>235</v>
      </c>
    </row>
    <row r="377" spans="7:8" customFormat="1" x14ac:dyDescent="0.25">
      <c r="G377">
        <f t="shared" si="5"/>
        <v>370</v>
      </c>
      <c r="H377" t="s">
        <v>235</v>
      </c>
    </row>
    <row r="378" spans="7:8" customFormat="1" x14ac:dyDescent="0.25">
      <c r="G378">
        <f t="shared" si="5"/>
        <v>371</v>
      </c>
      <c r="H378" t="s">
        <v>235</v>
      </c>
    </row>
    <row r="379" spans="7:8" customFormat="1" x14ac:dyDescent="0.25">
      <c r="G379">
        <f t="shared" si="5"/>
        <v>372</v>
      </c>
      <c r="H379" t="s">
        <v>235</v>
      </c>
    </row>
    <row r="380" spans="7:8" customFormat="1" x14ac:dyDescent="0.25">
      <c r="G380">
        <f t="shared" si="5"/>
        <v>373</v>
      </c>
      <c r="H380" t="s">
        <v>235</v>
      </c>
    </row>
    <row r="381" spans="7:8" customFormat="1" x14ac:dyDescent="0.25">
      <c r="G381">
        <f t="shared" si="5"/>
        <v>374</v>
      </c>
      <c r="H381" t="s">
        <v>235</v>
      </c>
    </row>
    <row r="382" spans="7:8" customFormat="1" x14ac:dyDescent="0.25">
      <c r="G382">
        <f t="shared" si="5"/>
        <v>375</v>
      </c>
      <c r="H382" t="s">
        <v>235</v>
      </c>
    </row>
    <row r="383" spans="7:8" customFormat="1" x14ac:dyDescent="0.25">
      <c r="G383">
        <f t="shared" si="5"/>
        <v>376</v>
      </c>
      <c r="H383" t="s">
        <v>235</v>
      </c>
    </row>
    <row r="384" spans="7:8" customFormat="1" x14ac:dyDescent="0.25">
      <c r="G384">
        <f t="shared" si="5"/>
        <v>377</v>
      </c>
      <c r="H384" t="s">
        <v>235</v>
      </c>
    </row>
    <row r="385" spans="7:8" customFormat="1" x14ac:dyDescent="0.25">
      <c r="G385">
        <f t="shared" si="5"/>
        <v>378</v>
      </c>
      <c r="H385" t="s">
        <v>235</v>
      </c>
    </row>
    <row r="386" spans="7:8" customFormat="1" x14ac:dyDescent="0.25">
      <c r="G386">
        <f t="shared" si="5"/>
        <v>379</v>
      </c>
      <c r="H386" t="s">
        <v>235</v>
      </c>
    </row>
    <row r="387" spans="7:8" customFormat="1" x14ac:dyDescent="0.25">
      <c r="G387">
        <f t="shared" si="5"/>
        <v>380</v>
      </c>
      <c r="H387" t="s">
        <v>235</v>
      </c>
    </row>
    <row r="388" spans="7:8" customFormat="1" x14ac:dyDescent="0.25">
      <c r="G388">
        <f t="shared" si="5"/>
        <v>381</v>
      </c>
      <c r="H388" t="s">
        <v>235</v>
      </c>
    </row>
    <row r="389" spans="7:8" customFormat="1" x14ac:dyDescent="0.25">
      <c r="G389">
        <f t="shared" si="5"/>
        <v>382</v>
      </c>
      <c r="H389" t="s">
        <v>235</v>
      </c>
    </row>
    <row r="390" spans="7:8" customFormat="1" x14ac:dyDescent="0.25">
      <c r="G390">
        <f t="shared" si="5"/>
        <v>383</v>
      </c>
      <c r="H390" t="s">
        <v>235</v>
      </c>
    </row>
    <row r="391" spans="7:8" customFormat="1" x14ac:dyDescent="0.25">
      <c r="G391">
        <f t="shared" si="5"/>
        <v>384</v>
      </c>
      <c r="H391" t="s">
        <v>235</v>
      </c>
    </row>
    <row r="392" spans="7:8" customFormat="1" x14ac:dyDescent="0.25">
      <c r="G392">
        <f t="shared" si="5"/>
        <v>385</v>
      </c>
      <c r="H392" t="s">
        <v>235</v>
      </c>
    </row>
    <row r="393" spans="7:8" customFormat="1" x14ac:dyDescent="0.25">
      <c r="G393">
        <f t="shared" si="5"/>
        <v>386</v>
      </c>
      <c r="H393" t="s">
        <v>235</v>
      </c>
    </row>
    <row r="394" spans="7:8" customFormat="1" x14ac:dyDescent="0.25">
      <c r="G394">
        <f t="shared" ref="G394:G457" si="6">+G393+1</f>
        <v>387</v>
      </c>
      <c r="H394" t="s">
        <v>235</v>
      </c>
    </row>
    <row r="395" spans="7:8" customFormat="1" x14ac:dyDescent="0.25">
      <c r="G395">
        <f t="shared" si="6"/>
        <v>388</v>
      </c>
      <c r="H395" t="s">
        <v>235</v>
      </c>
    </row>
    <row r="396" spans="7:8" customFormat="1" x14ac:dyDescent="0.25">
      <c r="G396">
        <f t="shared" si="6"/>
        <v>389</v>
      </c>
      <c r="H396" t="s">
        <v>235</v>
      </c>
    </row>
    <row r="397" spans="7:8" customFormat="1" x14ac:dyDescent="0.25">
      <c r="G397">
        <f t="shared" si="6"/>
        <v>390</v>
      </c>
      <c r="H397" t="s">
        <v>235</v>
      </c>
    </row>
    <row r="398" spans="7:8" customFormat="1" x14ac:dyDescent="0.25">
      <c r="G398">
        <f t="shared" si="6"/>
        <v>391</v>
      </c>
      <c r="H398" t="s">
        <v>235</v>
      </c>
    </row>
    <row r="399" spans="7:8" customFormat="1" x14ac:dyDescent="0.25">
      <c r="G399">
        <f t="shared" si="6"/>
        <v>392</v>
      </c>
      <c r="H399" t="s">
        <v>235</v>
      </c>
    </row>
    <row r="400" spans="7:8" customFormat="1" x14ac:dyDescent="0.25">
      <c r="G400">
        <f t="shared" si="6"/>
        <v>393</v>
      </c>
      <c r="H400" t="s">
        <v>235</v>
      </c>
    </row>
    <row r="401" spans="7:8" customFormat="1" x14ac:dyDescent="0.25">
      <c r="G401">
        <f t="shared" si="6"/>
        <v>394</v>
      </c>
      <c r="H401" t="s">
        <v>235</v>
      </c>
    </row>
    <row r="402" spans="7:8" customFormat="1" x14ac:dyDescent="0.25">
      <c r="G402">
        <f t="shared" si="6"/>
        <v>395</v>
      </c>
      <c r="H402" t="s">
        <v>235</v>
      </c>
    </row>
    <row r="403" spans="7:8" customFormat="1" x14ac:dyDescent="0.25">
      <c r="G403">
        <f t="shared" si="6"/>
        <v>396</v>
      </c>
      <c r="H403" t="s">
        <v>235</v>
      </c>
    </row>
    <row r="404" spans="7:8" customFormat="1" x14ac:dyDescent="0.25">
      <c r="G404">
        <f t="shared" si="6"/>
        <v>397</v>
      </c>
      <c r="H404" t="s">
        <v>235</v>
      </c>
    </row>
    <row r="405" spans="7:8" customFormat="1" x14ac:dyDescent="0.25">
      <c r="G405">
        <f t="shared" si="6"/>
        <v>398</v>
      </c>
      <c r="H405" t="s">
        <v>235</v>
      </c>
    </row>
    <row r="406" spans="7:8" customFormat="1" x14ac:dyDescent="0.25">
      <c r="G406">
        <f t="shared" si="6"/>
        <v>399</v>
      </c>
      <c r="H406" t="s">
        <v>235</v>
      </c>
    </row>
    <row r="407" spans="7:8" customFormat="1" x14ac:dyDescent="0.25">
      <c r="G407">
        <f t="shared" si="6"/>
        <v>400</v>
      </c>
      <c r="H407" t="s">
        <v>235</v>
      </c>
    </row>
    <row r="408" spans="7:8" customFormat="1" x14ac:dyDescent="0.25">
      <c r="G408">
        <f t="shared" si="6"/>
        <v>401</v>
      </c>
      <c r="H408" t="s">
        <v>235</v>
      </c>
    </row>
    <row r="409" spans="7:8" customFormat="1" x14ac:dyDescent="0.25">
      <c r="G409">
        <f t="shared" si="6"/>
        <v>402</v>
      </c>
      <c r="H409" t="s">
        <v>235</v>
      </c>
    </row>
    <row r="410" spans="7:8" customFormat="1" x14ac:dyDescent="0.25">
      <c r="G410">
        <f t="shared" si="6"/>
        <v>403</v>
      </c>
      <c r="H410" t="s">
        <v>235</v>
      </c>
    </row>
    <row r="411" spans="7:8" customFormat="1" x14ac:dyDescent="0.25">
      <c r="G411">
        <f t="shared" si="6"/>
        <v>404</v>
      </c>
      <c r="H411" t="s">
        <v>235</v>
      </c>
    </row>
    <row r="412" spans="7:8" customFormat="1" x14ac:dyDescent="0.25">
      <c r="G412">
        <f t="shared" si="6"/>
        <v>405</v>
      </c>
      <c r="H412" t="s">
        <v>235</v>
      </c>
    </row>
    <row r="413" spans="7:8" customFormat="1" x14ac:dyDescent="0.25">
      <c r="G413">
        <f t="shared" si="6"/>
        <v>406</v>
      </c>
      <c r="H413" t="s">
        <v>235</v>
      </c>
    </row>
    <row r="414" spans="7:8" customFormat="1" x14ac:dyDescent="0.25">
      <c r="G414">
        <f t="shared" si="6"/>
        <v>407</v>
      </c>
      <c r="H414" t="s">
        <v>235</v>
      </c>
    </row>
    <row r="415" spans="7:8" customFormat="1" x14ac:dyDescent="0.25">
      <c r="G415">
        <f t="shared" si="6"/>
        <v>408</v>
      </c>
      <c r="H415" t="s">
        <v>235</v>
      </c>
    </row>
    <row r="416" spans="7:8" customFormat="1" x14ac:dyDescent="0.25">
      <c r="G416">
        <f t="shared" si="6"/>
        <v>409</v>
      </c>
      <c r="H416" t="s">
        <v>235</v>
      </c>
    </row>
    <row r="417" spans="7:8" customFormat="1" x14ac:dyDescent="0.25">
      <c r="G417">
        <f t="shared" si="6"/>
        <v>410</v>
      </c>
      <c r="H417" t="s">
        <v>235</v>
      </c>
    </row>
    <row r="418" spans="7:8" customFormat="1" x14ac:dyDescent="0.25">
      <c r="G418">
        <f t="shared" si="6"/>
        <v>411</v>
      </c>
      <c r="H418" t="s">
        <v>235</v>
      </c>
    </row>
    <row r="419" spans="7:8" customFormat="1" x14ac:dyDescent="0.25">
      <c r="G419">
        <f t="shared" si="6"/>
        <v>412</v>
      </c>
      <c r="H419" t="s">
        <v>235</v>
      </c>
    </row>
    <row r="420" spans="7:8" customFormat="1" x14ac:dyDescent="0.25">
      <c r="G420">
        <f t="shared" si="6"/>
        <v>413</v>
      </c>
      <c r="H420" t="s">
        <v>235</v>
      </c>
    </row>
    <row r="421" spans="7:8" customFormat="1" x14ac:dyDescent="0.25">
      <c r="G421">
        <f t="shared" si="6"/>
        <v>414</v>
      </c>
      <c r="H421" t="s">
        <v>235</v>
      </c>
    </row>
    <row r="422" spans="7:8" customFormat="1" x14ac:dyDescent="0.25">
      <c r="G422">
        <f t="shared" si="6"/>
        <v>415</v>
      </c>
      <c r="H422" t="s">
        <v>235</v>
      </c>
    </row>
    <row r="423" spans="7:8" customFormat="1" x14ac:dyDescent="0.25">
      <c r="G423">
        <f t="shared" si="6"/>
        <v>416</v>
      </c>
      <c r="H423" t="s">
        <v>235</v>
      </c>
    </row>
    <row r="424" spans="7:8" customFormat="1" x14ac:dyDescent="0.25">
      <c r="G424">
        <f t="shared" si="6"/>
        <v>417</v>
      </c>
      <c r="H424" t="s">
        <v>235</v>
      </c>
    </row>
    <row r="425" spans="7:8" customFormat="1" x14ac:dyDescent="0.25">
      <c r="G425">
        <f t="shared" si="6"/>
        <v>418</v>
      </c>
      <c r="H425" t="s">
        <v>235</v>
      </c>
    </row>
    <row r="426" spans="7:8" customFormat="1" x14ac:dyDescent="0.25">
      <c r="G426">
        <f t="shared" si="6"/>
        <v>419</v>
      </c>
      <c r="H426" t="s">
        <v>235</v>
      </c>
    </row>
    <row r="427" spans="7:8" customFormat="1" x14ac:dyDescent="0.25">
      <c r="G427">
        <f t="shared" si="6"/>
        <v>420</v>
      </c>
      <c r="H427" t="s">
        <v>235</v>
      </c>
    </row>
    <row r="428" spans="7:8" customFormat="1" x14ac:dyDescent="0.25">
      <c r="G428">
        <f t="shared" si="6"/>
        <v>421</v>
      </c>
      <c r="H428" t="s">
        <v>235</v>
      </c>
    </row>
    <row r="429" spans="7:8" customFormat="1" x14ac:dyDescent="0.25">
      <c r="G429">
        <f t="shared" si="6"/>
        <v>422</v>
      </c>
      <c r="H429" t="s">
        <v>235</v>
      </c>
    </row>
    <row r="430" spans="7:8" customFormat="1" x14ac:dyDescent="0.25">
      <c r="G430">
        <f t="shared" si="6"/>
        <v>423</v>
      </c>
      <c r="H430" t="s">
        <v>235</v>
      </c>
    </row>
    <row r="431" spans="7:8" customFormat="1" x14ac:dyDescent="0.25">
      <c r="G431">
        <f t="shared" si="6"/>
        <v>424</v>
      </c>
      <c r="H431" t="s">
        <v>235</v>
      </c>
    </row>
    <row r="432" spans="7:8" customFormat="1" x14ac:dyDescent="0.25">
      <c r="G432">
        <f t="shared" si="6"/>
        <v>425</v>
      </c>
      <c r="H432" t="s">
        <v>235</v>
      </c>
    </row>
    <row r="433" spans="7:8" customFormat="1" x14ac:dyDescent="0.25">
      <c r="G433">
        <f t="shared" si="6"/>
        <v>426</v>
      </c>
      <c r="H433" t="s">
        <v>235</v>
      </c>
    </row>
    <row r="434" spans="7:8" customFormat="1" x14ac:dyDescent="0.25">
      <c r="G434">
        <f t="shared" si="6"/>
        <v>427</v>
      </c>
      <c r="H434" t="s">
        <v>235</v>
      </c>
    </row>
    <row r="435" spans="7:8" customFormat="1" x14ac:dyDescent="0.25">
      <c r="G435">
        <f t="shared" si="6"/>
        <v>428</v>
      </c>
      <c r="H435" t="s">
        <v>235</v>
      </c>
    </row>
    <row r="436" spans="7:8" customFormat="1" x14ac:dyDescent="0.25">
      <c r="G436">
        <f t="shared" si="6"/>
        <v>429</v>
      </c>
      <c r="H436" t="s">
        <v>235</v>
      </c>
    </row>
    <row r="437" spans="7:8" customFormat="1" x14ac:dyDescent="0.25">
      <c r="G437">
        <f t="shared" si="6"/>
        <v>430</v>
      </c>
      <c r="H437" t="s">
        <v>235</v>
      </c>
    </row>
    <row r="438" spans="7:8" customFormat="1" x14ac:dyDescent="0.25">
      <c r="G438">
        <f t="shared" si="6"/>
        <v>431</v>
      </c>
      <c r="H438" t="s">
        <v>235</v>
      </c>
    </row>
    <row r="439" spans="7:8" customFormat="1" x14ac:dyDescent="0.25">
      <c r="G439">
        <f t="shared" si="6"/>
        <v>432</v>
      </c>
      <c r="H439" t="s">
        <v>235</v>
      </c>
    </row>
    <row r="440" spans="7:8" customFormat="1" x14ac:dyDescent="0.25">
      <c r="G440">
        <f t="shared" si="6"/>
        <v>433</v>
      </c>
      <c r="H440" t="s">
        <v>235</v>
      </c>
    </row>
    <row r="441" spans="7:8" customFormat="1" x14ac:dyDescent="0.25">
      <c r="G441">
        <f t="shared" si="6"/>
        <v>434</v>
      </c>
      <c r="H441" t="s">
        <v>235</v>
      </c>
    </row>
    <row r="442" spans="7:8" customFormat="1" x14ac:dyDescent="0.25">
      <c r="G442">
        <f t="shared" si="6"/>
        <v>435</v>
      </c>
      <c r="H442" t="s">
        <v>235</v>
      </c>
    </row>
    <row r="443" spans="7:8" customFormat="1" x14ac:dyDescent="0.25">
      <c r="G443">
        <f t="shared" si="6"/>
        <v>436</v>
      </c>
      <c r="H443" t="s">
        <v>235</v>
      </c>
    </row>
    <row r="444" spans="7:8" customFormat="1" x14ac:dyDescent="0.25">
      <c r="G444">
        <f t="shared" si="6"/>
        <v>437</v>
      </c>
      <c r="H444" t="s">
        <v>235</v>
      </c>
    </row>
    <row r="445" spans="7:8" customFormat="1" x14ac:dyDescent="0.25">
      <c r="G445">
        <f t="shared" si="6"/>
        <v>438</v>
      </c>
      <c r="H445" t="s">
        <v>235</v>
      </c>
    </row>
    <row r="446" spans="7:8" customFormat="1" x14ac:dyDescent="0.25">
      <c r="G446">
        <f t="shared" si="6"/>
        <v>439</v>
      </c>
      <c r="H446" t="s">
        <v>235</v>
      </c>
    </row>
    <row r="447" spans="7:8" customFormat="1" x14ac:dyDescent="0.25">
      <c r="G447">
        <f t="shared" si="6"/>
        <v>440</v>
      </c>
      <c r="H447" t="s">
        <v>235</v>
      </c>
    </row>
    <row r="448" spans="7:8" customFormat="1" x14ac:dyDescent="0.25">
      <c r="G448">
        <f t="shared" si="6"/>
        <v>441</v>
      </c>
      <c r="H448" t="s">
        <v>235</v>
      </c>
    </row>
    <row r="449" spans="7:8" customFormat="1" x14ac:dyDescent="0.25">
      <c r="G449">
        <f t="shared" si="6"/>
        <v>442</v>
      </c>
      <c r="H449" t="s">
        <v>235</v>
      </c>
    </row>
    <row r="450" spans="7:8" customFormat="1" x14ac:dyDescent="0.25">
      <c r="G450">
        <f t="shared" si="6"/>
        <v>443</v>
      </c>
      <c r="H450" t="s">
        <v>235</v>
      </c>
    </row>
    <row r="451" spans="7:8" customFormat="1" x14ac:dyDescent="0.25">
      <c r="G451">
        <f t="shared" si="6"/>
        <v>444</v>
      </c>
      <c r="H451" t="s">
        <v>235</v>
      </c>
    </row>
    <row r="452" spans="7:8" customFormat="1" x14ac:dyDescent="0.25">
      <c r="G452">
        <f t="shared" si="6"/>
        <v>445</v>
      </c>
      <c r="H452" t="s">
        <v>235</v>
      </c>
    </row>
    <row r="453" spans="7:8" customFormat="1" x14ac:dyDescent="0.25">
      <c r="G453">
        <f t="shared" si="6"/>
        <v>446</v>
      </c>
      <c r="H453" t="s">
        <v>235</v>
      </c>
    </row>
    <row r="454" spans="7:8" customFormat="1" x14ac:dyDescent="0.25">
      <c r="G454">
        <f t="shared" si="6"/>
        <v>447</v>
      </c>
      <c r="H454" t="s">
        <v>235</v>
      </c>
    </row>
    <row r="455" spans="7:8" customFormat="1" x14ac:dyDescent="0.25">
      <c r="G455">
        <f t="shared" si="6"/>
        <v>448</v>
      </c>
      <c r="H455" t="s">
        <v>235</v>
      </c>
    </row>
    <row r="456" spans="7:8" customFormat="1" x14ac:dyDescent="0.25">
      <c r="G456">
        <f t="shared" si="6"/>
        <v>449</v>
      </c>
      <c r="H456" t="s">
        <v>235</v>
      </c>
    </row>
    <row r="457" spans="7:8" customFormat="1" x14ac:dyDescent="0.25">
      <c r="G457">
        <f t="shared" si="6"/>
        <v>450</v>
      </c>
      <c r="H457" t="s">
        <v>235</v>
      </c>
    </row>
    <row r="458" spans="7:8" customFormat="1" x14ac:dyDescent="0.25">
      <c r="G458">
        <f t="shared" ref="G458:G506" si="7">+G457+1</f>
        <v>451</v>
      </c>
      <c r="H458" t="s">
        <v>235</v>
      </c>
    </row>
    <row r="459" spans="7:8" customFormat="1" x14ac:dyDescent="0.25">
      <c r="G459">
        <f t="shared" si="7"/>
        <v>452</v>
      </c>
      <c r="H459" t="s">
        <v>235</v>
      </c>
    </row>
    <row r="460" spans="7:8" customFormat="1" x14ac:dyDescent="0.25">
      <c r="G460">
        <f t="shared" si="7"/>
        <v>453</v>
      </c>
      <c r="H460" t="s">
        <v>235</v>
      </c>
    </row>
    <row r="461" spans="7:8" customFormat="1" x14ac:dyDescent="0.25">
      <c r="G461">
        <f t="shared" si="7"/>
        <v>454</v>
      </c>
      <c r="H461" t="s">
        <v>235</v>
      </c>
    </row>
    <row r="462" spans="7:8" customFormat="1" x14ac:dyDescent="0.25">
      <c r="G462">
        <f t="shared" si="7"/>
        <v>455</v>
      </c>
      <c r="H462" t="s">
        <v>235</v>
      </c>
    </row>
    <row r="463" spans="7:8" customFormat="1" x14ac:dyDescent="0.25">
      <c r="G463">
        <f t="shared" si="7"/>
        <v>456</v>
      </c>
      <c r="H463" t="s">
        <v>235</v>
      </c>
    </row>
    <row r="464" spans="7:8" customFormat="1" x14ac:dyDescent="0.25">
      <c r="G464">
        <f t="shared" si="7"/>
        <v>457</v>
      </c>
      <c r="H464" t="s">
        <v>235</v>
      </c>
    </row>
    <row r="465" spans="7:8" customFormat="1" x14ac:dyDescent="0.25">
      <c r="G465">
        <f t="shared" si="7"/>
        <v>458</v>
      </c>
      <c r="H465" t="s">
        <v>235</v>
      </c>
    </row>
    <row r="466" spans="7:8" customFormat="1" x14ac:dyDescent="0.25">
      <c r="G466">
        <f t="shared" si="7"/>
        <v>459</v>
      </c>
      <c r="H466" t="s">
        <v>235</v>
      </c>
    </row>
    <row r="467" spans="7:8" customFormat="1" x14ac:dyDescent="0.25">
      <c r="G467">
        <f t="shared" si="7"/>
        <v>460</v>
      </c>
      <c r="H467" t="s">
        <v>235</v>
      </c>
    </row>
    <row r="468" spans="7:8" customFormat="1" x14ac:dyDescent="0.25">
      <c r="G468">
        <f t="shared" si="7"/>
        <v>461</v>
      </c>
      <c r="H468" t="s">
        <v>235</v>
      </c>
    </row>
    <row r="469" spans="7:8" customFormat="1" x14ac:dyDescent="0.25">
      <c r="G469">
        <f t="shared" si="7"/>
        <v>462</v>
      </c>
      <c r="H469" t="s">
        <v>235</v>
      </c>
    </row>
    <row r="470" spans="7:8" customFormat="1" x14ac:dyDescent="0.25">
      <c r="G470">
        <f t="shared" si="7"/>
        <v>463</v>
      </c>
      <c r="H470" t="s">
        <v>235</v>
      </c>
    </row>
    <row r="471" spans="7:8" customFormat="1" x14ac:dyDescent="0.25">
      <c r="G471">
        <f t="shared" si="7"/>
        <v>464</v>
      </c>
      <c r="H471" t="s">
        <v>235</v>
      </c>
    </row>
    <row r="472" spans="7:8" customFormat="1" x14ac:dyDescent="0.25">
      <c r="G472">
        <f t="shared" si="7"/>
        <v>465</v>
      </c>
      <c r="H472" t="s">
        <v>235</v>
      </c>
    </row>
    <row r="473" spans="7:8" customFormat="1" x14ac:dyDescent="0.25">
      <c r="G473">
        <f t="shared" si="7"/>
        <v>466</v>
      </c>
      <c r="H473" t="s">
        <v>235</v>
      </c>
    </row>
    <row r="474" spans="7:8" customFormat="1" x14ac:dyDescent="0.25">
      <c r="G474">
        <f t="shared" si="7"/>
        <v>467</v>
      </c>
      <c r="H474" t="s">
        <v>235</v>
      </c>
    </row>
    <row r="475" spans="7:8" customFormat="1" x14ac:dyDescent="0.25">
      <c r="G475">
        <f t="shared" si="7"/>
        <v>468</v>
      </c>
      <c r="H475" t="s">
        <v>235</v>
      </c>
    </row>
    <row r="476" spans="7:8" customFormat="1" x14ac:dyDescent="0.25">
      <c r="G476">
        <f t="shared" si="7"/>
        <v>469</v>
      </c>
      <c r="H476" t="s">
        <v>235</v>
      </c>
    </row>
    <row r="477" spans="7:8" customFormat="1" x14ac:dyDescent="0.25">
      <c r="G477">
        <f t="shared" si="7"/>
        <v>470</v>
      </c>
      <c r="H477" t="s">
        <v>235</v>
      </c>
    </row>
    <row r="478" spans="7:8" customFormat="1" x14ac:dyDescent="0.25">
      <c r="G478">
        <f t="shared" si="7"/>
        <v>471</v>
      </c>
      <c r="H478" t="s">
        <v>235</v>
      </c>
    </row>
    <row r="479" spans="7:8" customFormat="1" x14ac:dyDescent="0.25">
      <c r="G479">
        <f t="shared" si="7"/>
        <v>472</v>
      </c>
      <c r="H479" t="s">
        <v>235</v>
      </c>
    </row>
    <row r="480" spans="7:8" customFormat="1" x14ac:dyDescent="0.25">
      <c r="G480">
        <f t="shared" si="7"/>
        <v>473</v>
      </c>
      <c r="H480" t="s">
        <v>235</v>
      </c>
    </row>
    <row r="481" spans="7:8" customFormat="1" x14ac:dyDescent="0.25">
      <c r="G481">
        <f t="shared" si="7"/>
        <v>474</v>
      </c>
      <c r="H481" t="s">
        <v>235</v>
      </c>
    </row>
    <row r="482" spans="7:8" customFormat="1" x14ac:dyDescent="0.25">
      <c r="G482">
        <f t="shared" si="7"/>
        <v>475</v>
      </c>
      <c r="H482" t="s">
        <v>235</v>
      </c>
    </row>
    <row r="483" spans="7:8" customFormat="1" x14ac:dyDescent="0.25">
      <c r="G483">
        <f t="shared" si="7"/>
        <v>476</v>
      </c>
      <c r="H483" t="s">
        <v>235</v>
      </c>
    </row>
    <row r="484" spans="7:8" customFormat="1" x14ac:dyDescent="0.25">
      <c r="G484">
        <f t="shared" si="7"/>
        <v>477</v>
      </c>
      <c r="H484" t="s">
        <v>235</v>
      </c>
    </row>
    <row r="485" spans="7:8" customFormat="1" x14ac:dyDescent="0.25">
      <c r="G485">
        <f t="shared" si="7"/>
        <v>478</v>
      </c>
      <c r="H485" t="s">
        <v>235</v>
      </c>
    </row>
    <row r="486" spans="7:8" customFormat="1" x14ac:dyDescent="0.25">
      <c r="G486">
        <f t="shared" si="7"/>
        <v>479</v>
      </c>
      <c r="H486" t="s">
        <v>235</v>
      </c>
    </row>
    <row r="487" spans="7:8" customFormat="1" x14ac:dyDescent="0.25">
      <c r="G487">
        <f t="shared" si="7"/>
        <v>480</v>
      </c>
      <c r="H487" t="s">
        <v>235</v>
      </c>
    </row>
    <row r="488" spans="7:8" customFormat="1" x14ac:dyDescent="0.25">
      <c r="G488">
        <f t="shared" si="7"/>
        <v>481</v>
      </c>
      <c r="H488" t="s">
        <v>235</v>
      </c>
    </row>
    <row r="489" spans="7:8" customFormat="1" x14ac:dyDescent="0.25">
      <c r="G489">
        <f t="shared" si="7"/>
        <v>482</v>
      </c>
      <c r="H489" t="s">
        <v>235</v>
      </c>
    </row>
    <row r="490" spans="7:8" customFormat="1" x14ac:dyDescent="0.25">
      <c r="G490">
        <f t="shared" si="7"/>
        <v>483</v>
      </c>
      <c r="H490" t="s">
        <v>235</v>
      </c>
    </row>
    <row r="491" spans="7:8" customFormat="1" x14ac:dyDescent="0.25">
      <c r="G491">
        <f t="shared" si="7"/>
        <v>484</v>
      </c>
      <c r="H491" t="s">
        <v>235</v>
      </c>
    </row>
    <row r="492" spans="7:8" customFormat="1" x14ac:dyDescent="0.25">
      <c r="G492">
        <f t="shared" si="7"/>
        <v>485</v>
      </c>
      <c r="H492" t="s">
        <v>235</v>
      </c>
    </row>
    <row r="493" spans="7:8" customFormat="1" x14ac:dyDescent="0.25">
      <c r="G493">
        <f t="shared" si="7"/>
        <v>486</v>
      </c>
      <c r="H493" t="s">
        <v>235</v>
      </c>
    </row>
    <row r="494" spans="7:8" customFormat="1" x14ac:dyDescent="0.25">
      <c r="G494">
        <f t="shared" si="7"/>
        <v>487</v>
      </c>
      <c r="H494" t="s">
        <v>235</v>
      </c>
    </row>
    <row r="495" spans="7:8" customFormat="1" x14ac:dyDescent="0.25">
      <c r="G495">
        <f t="shared" si="7"/>
        <v>488</v>
      </c>
      <c r="H495" t="s">
        <v>235</v>
      </c>
    </row>
    <row r="496" spans="7:8" customFormat="1" x14ac:dyDescent="0.25">
      <c r="G496">
        <f t="shared" si="7"/>
        <v>489</v>
      </c>
      <c r="H496" t="s">
        <v>235</v>
      </c>
    </row>
    <row r="497" spans="7:8" customFormat="1" x14ac:dyDescent="0.25">
      <c r="G497">
        <f t="shared" si="7"/>
        <v>490</v>
      </c>
      <c r="H497" t="s">
        <v>235</v>
      </c>
    </row>
    <row r="498" spans="7:8" customFormat="1" x14ac:dyDescent="0.25">
      <c r="G498">
        <f t="shared" si="7"/>
        <v>491</v>
      </c>
      <c r="H498" t="s">
        <v>235</v>
      </c>
    </row>
    <row r="499" spans="7:8" customFormat="1" x14ac:dyDescent="0.25">
      <c r="G499">
        <f t="shared" si="7"/>
        <v>492</v>
      </c>
      <c r="H499" t="s">
        <v>235</v>
      </c>
    </row>
    <row r="500" spans="7:8" customFormat="1" x14ac:dyDescent="0.25">
      <c r="G500">
        <f t="shared" si="7"/>
        <v>493</v>
      </c>
      <c r="H500" t="s">
        <v>235</v>
      </c>
    </row>
    <row r="501" spans="7:8" customFormat="1" x14ac:dyDescent="0.25">
      <c r="G501">
        <f t="shared" si="7"/>
        <v>494</v>
      </c>
      <c r="H501" t="s">
        <v>235</v>
      </c>
    </row>
    <row r="502" spans="7:8" customFormat="1" x14ac:dyDescent="0.25">
      <c r="G502">
        <f t="shared" si="7"/>
        <v>495</v>
      </c>
      <c r="H502" t="s">
        <v>235</v>
      </c>
    </row>
    <row r="503" spans="7:8" customFormat="1" x14ac:dyDescent="0.25">
      <c r="G503">
        <f t="shared" si="7"/>
        <v>496</v>
      </c>
      <c r="H503" t="s">
        <v>235</v>
      </c>
    </row>
    <row r="504" spans="7:8" customFormat="1" x14ac:dyDescent="0.25">
      <c r="G504">
        <f t="shared" si="7"/>
        <v>497</v>
      </c>
      <c r="H504" t="s">
        <v>235</v>
      </c>
    </row>
    <row r="505" spans="7:8" customFormat="1" x14ac:dyDescent="0.25">
      <c r="G505">
        <f t="shared" si="7"/>
        <v>498</v>
      </c>
      <c r="H505" t="s">
        <v>235</v>
      </c>
    </row>
    <row r="506" spans="7:8" customFormat="1" x14ac:dyDescent="0.25">
      <c r="G506">
        <f t="shared" si="7"/>
        <v>499</v>
      </c>
      <c r="H506" t="s">
        <v>235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Q157"/>
  <sheetViews>
    <sheetView showGridLines="0" topLeftCell="A106" zoomScaleNormal="100" workbookViewId="0">
      <selection activeCell="C16" sqref="C16"/>
    </sheetView>
  </sheetViews>
  <sheetFormatPr defaultRowHeight="15" x14ac:dyDescent="0.25"/>
  <cols>
    <col min="4" max="4" width="8.5703125" customWidth="1"/>
    <col min="5" max="5" width="9.42578125" customWidth="1"/>
    <col min="6" max="6" width="3.28515625" customWidth="1"/>
    <col min="7" max="7" width="10.28515625" customWidth="1"/>
    <col min="8" max="8" width="11.5703125" customWidth="1"/>
    <col min="9" max="9" width="2.85546875" customWidth="1"/>
    <col min="10" max="10" width="12.42578125" customWidth="1"/>
    <col min="12" max="12" width="13" customWidth="1"/>
  </cols>
  <sheetData>
    <row r="1" spans="1:14" ht="14.45" x14ac:dyDescent="0.3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</row>
    <row r="2" spans="1:14" ht="14.45" x14ac:dyDescent="0.3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4" ht="14.45" x14ac:dyDescent="0.3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</row>
    <row r="4" spans="1:14" ht="14.45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</row>
    <row r="5" spans="1:14" ht="14.45" x14ac:dyDescent="0.3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</row>
    <row r="6" spans="1:14" ht="14.45" x14ac:dyDescent="0.3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</row>
    <row r="7" spans="1:14" ht="23.45" x14ac:dyDescent="0.55000000000000004">
      <c r="A7" s="20"/>
      <c r="B7" s="25" t="s">
        <v>163</v>
      </c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</row>
    <row r="8" spans="1:14" ht="9.75" customHeight="1" x14ac:dyDescent="0.3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</row>
    <row r="9" spans="1:14" ht="14.45" x14ac:dyDescent="0.35">
      <c r="A9" s="20"/>
      <c r="B9" s="21" t="s">
        <v>164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</row>
    <row r="10" spans="1:14" ht="14.45" x14ac:dyDescent="0.3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</row>
    <row r="11" spans="1:14" ht="15.6" x14ac:dyDescent="0.35">
      <c r="A11" s="20"/>
      <c r="B11" s="99" t="s">
        <v>204</v>
      </c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</row>
    <row r="12" spans="1:14" ht="14.45" x14ac:dyDescent="0.3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</row>
    <row r="13" spans="1:14" ht="23.45" x14ac:dyDescent="0.55000000000000004">
      <c r="A13" s="20"/>
      <c r="B13" s="23" t="s">
        <v>165</v>
      </c>
      <c r="C13" s="22"/>
      <c r="D13" s="22"/>
      <c r="E13" s="22"/>
      <c r="F13" s="82" t="s">
        <v>166</v>
      </c>
      <c r="G13" s="22"/>
      <c r="H13" s="22"/>
      <c r="I13" s="22"/>
      <c r="J13" s="22"/>
      <c r="K13" s="22"/>
      <c r="L13" s="22"/>
      <c r="M13" s="20"/>
      <c r="N13" s="20"/>
    </row>
    <row r="14" spans="1:14" ht="14.45" x14ac:dyDescent="0.35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</row>
    <row r="15" spans="1:14" ht="14.45" x14ac:dyDescent="0.35">
      <c r="A15" s="20"/>
      <c r="B15" s="20"/>
      <c r="D15" s="77" t="s">
        <v>167</v>
      </c>
      <c r="E15" s="27"/>
      <c r="G15" s="77" t="s">
        <v>168</v>
      </c>
      <c r="H15" s="27"/>
      <c r="J15" s="27" t="s">
        <v>169</v>
      </c>
      <c r="K15" s="28"/>
      <c r="L15" s="20"/>
      <c r="M15" s="20"/>
      <c r="N15" s="20"/>
    </row>
    <row r="16" spans="1:14" ht="32.1" x14ac:dyDescent="0.5">
      <c r="A16" s="20"/>
      <c r="B16" s="42" t="s">
        <v>69</v>
      </c>
      <c r="C16" s="101" t="s">
        <v>55</v>
      </c>
      <c r="D16" s="30" t="s">
        <v>170</v>
      </c>
      <c r="E16" s="30" t="s">
        <v>171</v>
      </c>
      <c r="G16" s="30" t="s">
        <v>170</v>
      </c>
      <c r="H16" s="30" t="s">
        <v>171</v>
      </c>
      <c r="J16" s="30" t="s">
        <v>170</v>
      </c>
      <c r="K16" s="30" t="s">
        <v>171</v>
      </c>
      <c r="L16" s="20"/>
      <c r="M16" s="20"/>
      <c r="N16" s="20"/>
    </row>
    <row r="17" spans="1:14" ht="14.45" x14ac:dyDescent="0.35">
      <c r="A17" s="20"/>
      <c r="B17" s="80" t="s">
        <v>218</v>
      </c>
      <c r="C17" s="102">
        <v>1</v>
      </c>
      <c r="D17" s="32">
        <v>42</v>
      </c>
      <c r="E17" s="32">
        <f t="shared" ref="E17:E22" si="0">D17*2</f>
        <v>84</v>
      </c>
      <c r="G17" s="32">
        <f t="shared" ref="G17:G22" si="1">D17+2.5</f>
        <v>44.5</v>
      </c>
      <c r="H17" s="32">
        <f t="shared" ref="H17:H21" si="2">G17*2</f>
        <v>89</v>
      </c>
      <c r="J17" s="32">
        <v>38</v>
      </c>
      <c r="K17" s="32">
        <f t="shared" ref="K17:K22" si="3">J17*2</f>
        <v>76</v>
      </c>
      <c r="L17" s="20"/>
      <c r="M17" s="20"/>
      <c r="N17" s="20"/>
    </row>
    <row r="18" spans="1:14" ht="14.45" x14ac:dyDescent="0.35">
      <c r="A18" s="20"/>
      <c r="B18" s="31" t="s">
        <v>217</v>
      </c>
      <c r="C18" s="102">
        <v>2</v>
      </c>
      <c r="D18" s="32">
        <v>39</v>
      </c>
      <c r="E18" s="32">
        <f t="shared" si="0"/>
        <v>78</v>
      </c>
      <c r="G18" s="32">
        <v>41.5</v>
      </c>
      <c r="H18" s="32">
        <f t="shared" si="2"/>
        <v>83</v>
      </c>
      <c r="J18" s="32">
        <v>36</v>
      </c>
      <c r="K18" s="32">
        <f t="shared" si="3"/>
        <v>72</v>
      </c>
      <c r="L18" s="20"/>
      <c r="M18" s="20"/>
      <c r="N18" s="20"/>
    </row>
    <row r="19" spans="1:14" ht="14.45" x14ac:dyDescent="0.35">
      <c r="A19" s="20"/>
      <c r="B19" s="31" t="s">
        <v>172</v>
      </c>
      <c r="C19" s="102">
        <v>3</v>
      </c>
      <c r="D19" s="32">
        <v>35</v>
      </c>
      <c r="E19" s="32">
        <f t="shared" si="0"/>
        <v>70</v>
      </c>
      <c r="G19" s="32">
        <f t="shared" si="1"/>
        <v>37.5</v>
      </c>
      <c r="H19" s="32">
        <f t="shared" si="2"/>
        <v>75</v>
      </c>
      <c r="J19" s="32">
        <v>33</v>
      </c>
      <c r="K19" s="32">
        <f t="shared" si="3"/>
        <v>66</v>
      </c>
      <c r="L19" s="20"/>
      <c r="M19" s="20"/>
      <c r="N19" s="20"/>
    </row>
    <row r="20" spans="1:14" ht="14.45" x14ac:dyDescent="0.35">
      <c r="A20" s="20"/>
      <c r="B20" s="31" t="s">
        <v>173</v>
      </c>
      <c r="C20" s="102">
        <v>4</v>
      </c>
      <c r="D20" s="32">
        <v>32</v>
      </c>
      <c r="E20" s="32">
        <f t="shared" si="0"/>
        <v>64</v>
      </c>
      <c r="G20" s="32">
        <f t="shared" si="1"/>
        <v>34.5</v>
      </c>
      <c r="H20" s="32">
        <f t="shared" si="2"/>
        <v>69</v>
      </c>
      <c r="J20" s="32">
        <v>31</v>
      </c>
      <c r="K20" s="32">
        <f t="shared" si="3"/>
        <v>62</v>
      </c>
      <c r="L20" s="20"/>
      <c r="M20" s="20"/>
      <c r="N20" s="20"/>
    </row>
    <row r="21" spans="1:14" ht="14.45" x14ac:dyDescent="0.35">
      <c r="A21" s="20"/>
      <c r="B21" s="31" t="s">
        <v>174</v>
      </c>
      <c r="C21" s="102">
        <v>5</v>
      </c>
      <c r="D21" s="32">
        <v>30</v>
      </c>
      <c r="E21" s="32">
        <f t="shared" si="0"/>
        <v>60</v>
      </c>
      <c r="G21" s="32">
        <f t="shared" si="1"/>
        <v>32.5</v>
      </c>
      <c r="H21" s="32">
        <f t="shared" si="2"/>
        <v>65</v>
      </c>
      <c r="J21" s="32">
        <v>29</v>
      </c>
      <c r="K21" s="32">
        <f t="shared" si="3"/>
        <v>58</v>
      </c>
      <c r="L21" s="20"/>
      <c r="M21" s="20"/>
      <c r="N21" s="20"/>
    </row>
    <row r="22" spans="1:14" ht="14.45" x14ac:dyDescent="0.35">
      <c r="A22" s="20"/>
      <c r="B22" s="31" t="s">
        <v>175</v>
      </c>
      <c r="C22" s="102">
        <v>6</v>
      </c>
      <c r="D22" s="32">
        <v>29</v>
      </c>
      <c r="E22" s="32">
        <f t="shared" si="0"/>
        <v>58</v>
      </c>
      <c r="G22" s="32">
        <f t="shared" si="1"/>
        <v>31.5</v>
      </c>
      <c r="H22" s="32">
        <v>63</v>
      </c>
      <c r="J22" s="32">
        <v>28</v>
      </c>
      <c r="K22" s="32">
        <f t="shared" si="3"/>
        <v>56</v>
      </c>
      <c r="L22" s="20"/>
      <c r="M22" s="20"/>
      <c r="N22" s="20"/>
    </row>
    <row r="23" spans="1:14" ht="14.45" x14ac:dyDescent="0.35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</row>
    <row r="24" spans="1:14" ht="23.45" x14ac:dyDescent="0.55000000000000004">
      <c r="A24" s="20"/>
      <c r="B24" s="23" t="s">
        <v>176</v>
      </c>
      <c r="C24" s="22"/>
      <c r="D24" s="22"/>
      <c r="E24" s="22"/>
      <c r="F24" s="82" t="s">
        <v>350</v>
      </c>
      <c r="G24" s="22"/>
      <c r="H24" s="22"/>
      <c r="I24" s="22"/>
      <c r="J24" s="22"/>
      <c r="K24" s="22"/>
      <c r="L24" s="22"/>
      <c r="M24" s="20"/>
      <c r="N24" s="20"/>
    </row>
    <row r="25" spans="1:14" ht="14.45" x14ac:dyDescent="0.35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</row>
    <row r="26" spans="1:14" ht="14.45" x14ac:dyDescent="0.35">
      <c r="A26" s="20"/>
      <c r="B26" s="20"/>
      <c r="D26" s="77" t="s">
        <v>167</v>
      </c>
      <c r="E26" s="27"/>
      <c r="G26" s="77" t="s">
        <v>168</v>
      </c>
      <c r="H26" s="27"/>
      <c r="J26" s="27" t="s">
        <v>169</v>
      </c>
      <c r="K26" s="28"/>
      <c r="L26" s="20"/>
      <c r="M26" s="20"/>
      <c r="N26" s="20"/>
    </row>
    <row r="27" spans="1:14" ht="15.95" x14ac:dyDescent="0.5">
      <c r="A27" s="20"/>
      <c r="B27" s="42" t="s">
        <v>69</v>
      </c>
      <c r="C27" s="43"/>
      <c r="D27" s="30" t="s">
        <v>170</v>
      </c>
      <c r="E27" s="30" t="s">
        <v>171</v>
      </c>
      <c r="G27" s="30" t="s">
        <v>170</v>
      </c>
      <c r="H27" s="30" t="s">
        <v>171</v>
      </c>
      <c r="J27" s="30" t="s">
        <v>170</v>
      </c>
      <c r="K27" s="30" t="s">
        <v>171</v>
      </c>
      <c r="L27" s="20"/>
      <c r="M27" s="20"/>
      <c r="N27" s="20"/>
    </row>
    <row r="28" spans="1:14" ht="14.45" x14ac:dyDescent="0.35">
      <c r="A28" s="20"/>
      <c r="B28" s="31" t="s">
        <v>337</v>
      </c>
      <c r="C28" s="2"/>
      <c r="D28" s="32">
        <v>51</v>
      </c>
      <c r="E28" s="32">
        <f>D28*2</f>
        <v>102</v>
      </c>
      <c r="G28" s="32">
        <v>53.5</v>
      </c>
      <c r="H28" s="32">
        <v>107</v>
      </c>
      <c r="J28" s="32">
        <v>49</v>
      </c>
      <c r="K28" s="32">
        <v>98</v>
      </c>
      <c r="L28" s="20"/>
      <c r="M28" s="20"/>
      <c r="N28" s="20"/>
    </row>
    <row r="29" spans="1:14" x14ac:dyDescent="0.25">
      <c r="A29" s="20"/>
      <c r="B29" s="31" t="s">
        <v>173</v>
      </c>
      <c r="C29" s="2"/>
      <c r="D29" s="32">
        <v>47</v>
      </c>
      <c r="E29" s="32">
        <f t="shared" ref="E29:E31" si="4">D29*2</f>
        <v>94</v>
      </c>
      <c r="G29" s="32">
        <v>49.5</v>
      </c>
      <c r="H29" s="32">
        <v>99</v>
      </c>
      <c r="J29" s="32">
        <v>45</v>
      </c>
      <c r="K29" s="32">
        <v>90</v>
      </c>
      <c r="L29" s="20"/>
      <c r="M29" s="20"/>
      <c r="N29" s="20"/>
    </row>
    <row r="30" spans="1:14" x14ac:dyDescent="0.25">
      <c r="A30" s="20"/>
      <c r="B30" s="31" t="s">
        <v>174</v>
      </c>
      <c r="C30" s="2"/>
      <c r="D30" s="32">
        <v>42</v>
      </c>
      <c r="E30" s="32">
        <f t="shared" si="4"/>
        <v>84</v>
      </c>
      <c r="G30" s="32">
        <v>44.5</v>
      </c>
      <c r="H30" s="32">
        <v>89</v>
      </c>
      <c r="J30" s="32">
        <v>40</v>
      </c>
      <c r="K30" s="32">
        <v>80</v>
      </c>
      <c r="L30" s="20"/>
      <c r="M30" s="20"/>
      <c r="N30" s="20"/>
    </row>
    <row r="31" spans="1:14" x14ac:dyDescent="0.25">
      <c r="A31" s="20"/>
      <c r="B31" s="31" t="s">
        <v>177</v>
      </c>
      <c r="C31" s="2"/>
      <c r="D31" s="32">
        <v>40</v>
      </c>
      <c r="E31" s="32">
        <f t="shared" si="4"/>
        <v>80</v>
      </c>
      <c r="G31" s="32">
        <v>42.5</v>
      </c>
      <c r="H31" s="32">
        <v>85</v>
      </c>
      <c r="J31" s="32">
        <v>38</v>
      </c>
      <c r="K31" s="32">
        <v>76</v>
      </c>
      <c r="L31" s="20"/>
      <c r="M31" s="20"/>
      <c r="N31" s="20"/>
    </row>
    <row r="32" spans="1:14" x14ac:dyDescent="0.25">
      <c r="A32" s="20"/>
      <c r="B32" s="20"/>
      <c r="C32" s="34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</row>
    <row r="33" spans="1:14" x14ac:dyDescent="0.25">
      <c r="A33" s="20"/>
      <c r="B33" s="23" t="s">
        <v>178</v>
      </c>
      <c r="C33" s="22"/>
      <c r="D33" s="22"/>
      <c r="E33" s="22"/>
      <c r="F33" s="26"/>
      <c r="G33" s="22"/>
      <c r="H33" s="22"/>
      <c r="I33" s="22"/>
      <c r="J33" s="22"/>
      <c r="K33" s="22"/>
      <c r="L33" s="22"/>
      <c r="M33" s="20"/>
      <c r="N33" s="20"/>
    </row>
    <row r="34" spans="1:14" x14ac:dyDescent="0.25">
      <c r="A34" s="20"/>
      <c r="B34" s="21"/>
      <c r="C34" s="20"/>
      <c r="D34" s="20"/>
      <c r="E34" s="20"/>
      <c r="F34" s="78"/>
      <c r="G34" s="20"/>
      <c r="H34" s="20"/>
      <c r="I34" s="20"/>
      <c r="J34" s="20"/>
      <c r="K34" s="20"/>
      <c r="L34" s="20"/>
      <c r="M34" s="20"/>
      <c r="N34" s="20"/>
    </row>
    <row r="35" spans="1:14" ht="15.75" customHeight="1" x14ac:dyDescent="0.25">
      <c r="A35" s="20"/>
      <c r="C35" s="34"/>
      <c r="D35" s="20"/>
      <c r="E35" s="20"/>
      <c r="F35" s="20"/>
      <c r="G35" s="103" t="s">
        <v>165</v>
      </c>
      <c r="H35" s="100"/>
      <c r="I35" s="20"/>
      <c r="J35" s="20"/>
      <c r="K35" s="20"/>
      <c r="L35" s="20"/>
      <c r="M35" s="20"/>
      <c r="N35" s="20"/>
    </row>
    <row r="36" spans="1:14" x14ac:dyDescent="0.25">
      <c r="A36" s="20"/>
      <c r="B36" s="20"/>
      <c r="D36" s="77" t="s">
        <v>167</v>
      </c>
      <c r="E36" s="27"/>
      <c r="G36" s="77" t="s">
        <v>168</v>
      </c>
      <c r="H36" s="27"/>
      <c r="J36" s="27" t="s">
        <v>169</v>
      </c>
      <c r="K36" s="28"/>
      <c r="L36" s="20"/>
      <c r="M36" s="20"/>
      <c r="N36" s="20"/>
    </row>
    <row r="37" spans="1:14" ht="34.5" x14ac:dyDescent="0.4">
      <c r="A37" s="20"/>
      <c r="B37" s="42" t="s">
        <v>69</v>
      </c>
      <c r="C37" s="101" t="s">
        <v>55</v>
      </c>
      <c r="D37" s="30" t="s">
        <v>170</v>
      </c>
      <c r="E37" s="30" t="s">
        <v>171</v>
      </c>
      <c r="G37" s="30" t="s">
        <v>170</v>
      </c>
      <c r="H37" s="30" t="s">
        <v>171</v>
      </c>
      <c r="J37" s="30" t="s">
        <v>170</v>
      </c>
      <c r="K37" s="30" t="s">
        <v>171</v>
      </c>
      <c r="L37" s="20"/>
      <c r="M37" s="20"/>
      <c r="N37" s="20"/>
    </row>
    <row r="38" spans="1:14" x14ac:dyDescent="0.25">
      <c r="A38" s="20"/>
      <c r="B38" s="31" t="s">
        <v>218</v>
      </c>
      <c r="C38" s="102">
        <v>1</v>
      </c>
      <c r="D38" s="35">
        <v>22</v>
      </c>
      <c r="E38" s="35">
        <v>44</v>
      </c>
      <c r="G38" s="35">
        <v>24.5</v>
      </c>
      <c r="H38" s="35">
        <v>45</v>
      </c>
      <c r="J38" s="35">
        <v>18</v>
      </c>
      <c r="K38" s="35">
        <v>36</v>
      </c>
      <c r="L38" s="20"/>
      <c r="M38" s="20"/>
      <c r="N38" s="20"/>
    </row>
    <row r="39" spans="1:14" x14ac:dyDescent="0.25">
      <c r="A39" s="20"/>
      <c r="B39" s="31" t="s">
        <v>217</v>
      </c>
      <c r="C39" s="102">
        <v>2</v>
      </c>
      <c r="D39" s="35">
        <v>20</v>
      </c>
      <c r="E39" s="35">
        <v>40</v>
      </c>
      <c r="G39" s="35">
        <v>22.5</v>
      </c>
      <c r="H39" s="35">
        <v>45</v>
      </c>
      <c r="J39" s="35">
        <v>17</v>
      </c>
      <c r="K39" s="35">
        <v>34</v>
      </c>
      <c r="L39" s="20"/>
      <c r="M39" s="20"/>
      <c r="N39" s="20"/>
    </row>
    <row r="40" spans="1:14" x14ac:dyDescent="0.25">
      <c r="A40" s="20"/>
      <c r="B40" s="31" t="s">
        <v>172</v>
      </c>
      <c r="C40" s="102">
        <v>3</v>
      </c>
      <c r="D40" s="35">
        <v>18</v>
      </c>
      <c r="E40" s="35">
        <v>36</v>
      </c>
      <c r="G40" s="35">
        <v>20.5</v>
      </c>
      <c r="H40" s="35">
        <v>41</v>
      </c>
      <c r="J40" s="35">
        <v>16</v>
      </c>
      <c r="K40" s="35">
        <v>32</v>
      </c>
      <c r="L40" s="20"/>
      <c r="M40" s="20"/>
      <c r="N40" s="20"/>
    </row>
    <row r="41" spans="1:14" x14ac:dyDescent="0.25">
      <c r="A41" s="20"/>
      <c r="B41" s="31" t="s">
        <v>173</v>
      </c>
      <c r="C41" s="102">
        <v>4</v>
      </c>
      <c r="D41" s="35">
        <v>16</v>
      </c>
      <c r="E41" s="35">
        <v>32</v>
      </c>
      <c r="G41" s="35">
        <v>18.5</v>
      </c>
      <c r="H41" s="35">
        <v>37</v>
      </c>
      <c r="J41" s="35">
        <v>15</v>
      </c>
      <c r="K41" s="35">
        <v>30</v>
      </c>
      <c r="L41" s="20"/>
      <c r="M41" s="20"/>
      <c r="N41" s="20"/>
    </row>
    <row r="42" spans="1:14" x14ac:dyDescent="0.25">
      <c r="A42" s="20"/>
      <c r="B42" s="31" t="s">
        <v>174</v>
      </c>
      <c r="C42" s="102">
        <v>5</v>
      </c>
      <c r="D42" s="35">
        <v>14</v>
      </c>
      <c r="E42" s="35">
        <v>28</v>
      </c>
      <c r="G42" s="35">
        <v>16.5</v>
      </c>
      <c r="H42" s="35">
        <v>33</v>
      </c>
      <c r="J42" s="35">
        <v>13</v>
      </c>
      <c r="K42" s="35">
        <v>26</v>
      </c>
      <c r="L42" s="20"/>
      <c r="M42" s="20"/>
      <c r="N42" s="20"/>
    </row>
    <row r="43" spans="1:14" x14ac:dyDescent="0.25">
      <c r="A43" s="20"/>
      <c r="B43" s="31" t="s">
        <v>175</v>
      </c>
      <c r="C43" s="102">
        <v>6</v>
      </c>
      <c r="D43" s="35">
        <v>12</v>
      </c>
      <c r="E43" s="35">
        <v>24</v>
      </c>
      <c r="G43" s="35">
        <v>14.5</v>
      </c>
      <c r="H43" s="35">
        <v>29</v>
      </c>
      <c r="J43" s="35">
        <v>11</v>
      </c>
      <c r="K43" s="35">
        <v>22</v>
      </c>
      <c r="L43" s="20"/>
      <c r="M43" s="20"/>
      <c r="N43" s="20"/>
    </row>
    <row r="44" spans="1:14" x14ac:dyDescent="0.25">
      <c r="A44" s="20"/>
      <c r="B44" s="31"/>
      <c r="D44" s="76"/>
      <c r="E44" s="76"/>
      <c r="G44" s="76"/>
      <c r="H44" s="76"/>
      <c r="J44" s="76"/>
      <c r="K44" s="76"/>
      <c r="L44" s="20"/>
      <c r="M44" s="20"/>
      <c r="N44" s="20"/>
    </row>
    <row r="45" spans="1:14" x14ac:dyDescent="0.25">
      <c r="A45" s="20"/>
      <c r="B45" s="31"/>
      <c r="D45" s="76"/>
      <c r="E45" s="76"/>
      <c r="G45" s="104" t="s">
        <v>221</v>
      </c>
      <c r="H45" s="105"/>
      <c r="J45" s="76"/>
      <c r="K45" s="76"/>
      <c r="L45" s="20"/>
      <c r="M45" s="20"/>
      <c r="N45" s="20"/>
    </row>
    <row r="46" spans="1:14" x14ac:dyDescent="0.25">
      <c r="A46" s="20"/>
      <c r="B46" s="31"/>
      <c r="D46" s="76"/>
      <c r="E46" s="76"/>
      <c r="G46" s="76"/>
      <c r="H46" s="76"/>
      <c r="J46" s="76"/>
      <c r="K46" s="76"/>
      <c r="L46" s="20"/>
      <c r="M46" s="20"/>
      <c r="N46" s="20"/>
    </row>
    <row r="47" spans="1:14" x14ac:dyDescent="0.25">
      <c r="A47" s="20"/>
      <c r="B47" s="20"/>
      <c r="D47" s="77" t="s">
        <v>167</v>
      </c>
      <c r="E47" s="27"/>
      <c r="G47" s="77" t="s">
        <v>168</v>
      </c>
      <c r="H47" s="27"/>
      <c r="J47" s="27" t="s">
        <v>169</v>
      </c>
      <c r="K47" s="28"/>
      <c r="L47" s="20"/>
      <c r="M47" s="20"/>
      <c r="N47" s="20"/>
    </row>
    <row r="48" spans="1:14" ht="17.25" x14ac:dyDescent="0.4">
      <c r="A48" s="20"/>
      <c r="B48" s="42" t="s">
        <v>69</v>
      </c>
      <c r="C48" s="43"/>
      <c r="D48" s="30" t="s">
        <v>170</v>
      </c>
      <c r="E48" s="30" t="s">
        <v>171</v>
      </c>
      <c r="G48" s="30" t="s">
        <v>170</v>
      </c>
      <c r="H48" s="30" t="s">
        <v>171</v>
      </c>
      <c r="J48" s="30" t="s">
        <v>170</v>
      </c>
      <c r="K48" s="30" t="s">
        <v>171</v>
      </c>
      <c r="L48" s="20"/>
      <c r="M48" s="20"/>
      <c r="N48" s="20"/>
    </row>
    <row r="49" spans="1:14" x14ac:dyDescent="0.25">
      <c r="A49" s="20"/>
      <c r="B49" s="31" t="s">
        <v>337</v>
      </c>
      <c r="C49" s="2"/>
      <c r="D49" s="32">
        <v>31</v>
      </c>
      <c r="E49" s="32">
        <v>62</v>
      </c>
      <c r="G49" s="32">
        <v>33.5</v>
      </c>
      <c r="H49" s="32">
        <v>67</v>
      </c>
      <c r="J49" s="32">
        <v>29</v>
      </c>
      <c r="K49" s="32">
        <v>58</v>
      </c>
      <c r="L49" s="20"/>
      <c r="M49" s="20"/>
      <c r="N49" s="20"/>
    </row>
    <row r="50" spans="1:14" x14ac:dyDescent="0.25">
      <c r="A50" s="20"/>
      <c r="B50" s="31" t="s">
        <v>173</v>
      </c>
      <c r="C50" s="2"/>
      <c r="D50" s="32">
        <v>27</v>
      </c>
      <c r="E50" s="32">
        <v>54</v>
      </c>
      <c r="G50" s="32">
        <v>29.5</v>
      </c>
      <c r="H50" s="32">
        <v>59</v>
      </c>
      <c r="J50" s="32">
        <v>25</v>
      </c>
      <c r="K50" s="32">
        <v>50</v>
      </c>
      <c r="L50" s="20"/>
      <c r="M50" s="20"/>
      <c r="N50" s="20"/>
    </row>
    <row r="51" spans="1:14" x14ac:dyDescent="0.25">
      <c r="A51" s="20"/>
      <c r="B51" s="31" t="s">
        <v>174</v>
      </c>
      <c r="C51" s="2"/>
      <c r="D51" s="32">
        <v>22</v>
      </c>
      <c r="E51" s="32">
        <v>44</v>
      </c>
      <c r="G51" s="32">
        <v>24.5</v>
      </c>
      <c r="H51" s="32">
        <v>49</v>
      </c>
      <c r="J51" s="32">
        <v>20</v>
      </c>
      <c r="K51" s="32">
        <v>40</v>
      </c>
      <c r="L51" s="20"/>
      <c r="M51" s="20"/>
      <c r="N51" s="20"/>
    </row>
    <row r="52" spans="1:14" x14ac:dyDescent="0.25">
      <c r="A52" s="20"/>
      <c r="B52" s="31" t="s">
        <v>177</v>
      </c>
      <c r="C52" s="2"/>
      <c r="D52" s="32">
        <v>20</v>
      </c>
      <c r="E52" s="32">
        <v>40</v>
      </c>
      <c r="G52" s="32">
        <v>22.5</v>
      </c>
      <c r="H52" s="32">
        <v>45</v>
      </c>
      <c r="J52" s="32">
        <v>18</v>
      </c>
      <c r="K52" s="32">
        <v>36</v>
      </c>
      <c r="L52" s="20"/>
      <c r="M52" s="20"/>
      <c r="N52" s="20"/>
    </row>
    <row r="53" spans="1:14" x14ac:dyDescent="0.25">
      <c r="A53" s="20"/>
      <c r="B53" s="31"/>
      <c r="D53" s="76"/>
      <c r="E53" s="76"/>
      <c r="G53" s="76"/>
      <c r="H53" s="76"/>
      <c r="J53" s="76"/>
      <c r="K53" s="76"/>
      <c r="L53" s="20"/>
      <c r="M53" s="20"/>
      <c r="N53" s="20"/>
    </row>
    <row r="54" spans="1:14" ht="23.25" x14ac:dyDescent="0.35">
      <c r="A54" s="20"/>
      <c r="B54" s="23" t="s">
        <v>250</v>
      </c>
      <c r="C54" s="22"/>
      <c r="D54" s="22"/>
      <c r="E54" s="22"/>
      <c r="F54" s="82" t="s">
        <v>324</v>
      </c>
      <c r="G54" s="22"/>
      <c r="H54" s="22"/>
      <c r="I54" s="22"/>
      <c r="J54" s="22"/>
      <c r="K54" s="22"/>
      <c r="L54" s="22"/>
      <c r="M54" s="20"/>
      <c r="N54" s="20"/>
    </row>
    <row r="55" spans="1:14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</row>
    <row r="56" spans="1:14" x14ac:dyDescent="0.25">
      <c r="A56" s="20"/>
      <c r="B56" s="20"/>
      <c r="C56" s="20" t="s">
        <v>246</v>
      </c>
      <c r="D56" s="27"/>
      <c r="F56" s="92"/>
      <c r="G56" s="93"/>
      <c r="J56" s="93"/>
      <c r="K56" s="94"/>
      <c r="L56" s="20"/>
      <c r="M56" s="20"/>
      <c r="N56" s="20"/>
    </row>
    <row r="57" spans="1:14" ht="17.25" x14ac:dyDescent="0.4">
      <c r="A57" s="20"/>
      <c r="B57" s="42" t="s">
        <v>69</v>
      </c>
      <c r="C57" s="43"/>
      <c r="D57" s="30" t="s">
        <v>170</v>
      </c>
      <c r="E57" s="30" t="s">
        <v>171</v>
      </c>
      <c r="G57" s="95"/>
      <c r="H57" s="95"/>
      <c r="J57" s="95"/>
      <c r="K57" s="95"/>
      <c r="L57" s="20"/>
      <c r="M57" s="20"/>
      <c r="N57" s="20"/>
    </row>
    <row r="58" spans="1:14" s="218" customFormat="1" ht="15" customHeight="1" x14ac:dyDescent="0.4">
      <c r="A58" s="217"/>
      <c r="B58" s="219" t="s">
        <v>306</v>
      </c>
      <c r="C58" s="220"/>
      <c r="D58" s="221">
        <v>35</v>
      </c>
      <c r="E58" s="221">
        <v>70</v>
      </c>
      <c r="G58" s="95"/>
      <c r="H58" s="95"/>
      <c r="J58" s="95"/>
      <c r="K58" s="95"/>
      <c r="L58" s="217"/>
      <c r="M58" s="217"/>
      <c r="N58" s="217"/>
    </row>
    <row r="59" spans="1:14" x14ac:dyDescent="0.25">
      <c r="A59" s="20"/>
      <c r="B59" s="31" t="s">
        <v>172</v>
      </c>
      <c r="C59" s="2"/>
      <c r="D59" s="32">
        <v>30</v>
      </c>
      <c r="E59" s="32">
        <f>D59*2</f>
        <v>60</v>
      </c>
      <c r="G59" s="96"/>
      <c r="H59" s="96"/>
      <c r="J59" s="96"/>
      <c r="K59" s="96"/>
      <c r="L59" s="20"/>
      <c r="M59" s="20"/>
      <c r="N59" s="20"/>
    </row>
    <row r="60" spans="1:14" x14ac:dyDescent="0.25">
      <c r="A60" s="20"/>
      <c r="B60" s="31" t="s">
        <v>247</v>
      </c>
      <c r="C60" s="2"/>
      <c r="D60" s="32">
        <v>28</v>
      </c>
      <c r="E60" s="32">
        <f t="shared" ref="E60:E62" si="5">D60*2</f>
        <v>56</v>
      </c>
      <c r="G60" s="96"/>
      <c r="H60" s="96"/>
      <c r="J60" s="96"/>
      <c r="K60" s="96"/>
      <c r="L60" s="20"/>
      <c r="M60" s="20"/>
      <c r="N60" s="20"/>
    </row>
    <row r="61" spans="1:14" x14ac:dyDescent="0.25">
      <c r="A61" s="20"/>
      <c r="B61" s="31" t="s">
        <v>248</v>
      </c>
      <c r="C61" s="2"/>
      <c r="D61" s="32">
        <v>26</v>
      </c>
      <c r="E61" s="32">
        <f t="shared" si="5"/>
        <v>52</v>
      </c>
      <c r="G61" s="96"/>
      <c r="H61" s="96"/>
      <c r="J61" s="96"/>
      <c r="K61" s="96"/>
      <c r="L61" s="20"/>
      <c r="M61" s="20"/>
      <c r="N61" s="20"/>
    </row>
    <row r="62" spans="1:14" x14ac:dyDescent="0.25">
      <c r="A62" s="20"/>
      <c r="B62" s="31" t="s">
        <v>249</v>
      </c>
      <c r="C62" s="2"/>
      <c r="D62" s="32">
        <v>24</v>
      </c>
      <c r="E62" s="32">
        <f t="shared" si="5"/>
        <v>48</v>
      </c>
      <c r="G62" s="96"/>
      <c r="H62" s="96"/>
      <c r="J62" s="96"/>
      <c r="K62" s="96"/>
      <c r="L62" s="20"/>
      <c r="M62" s="20"/>
      <c r="N62" s="20"/>
    </row>
    <row r="63" spans="1:14" x14ac:dyDescent="0.25">
      <c r="A63" s="20"/>
      <c r="B63" s="20"/>
      <c r="C63" s="34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</row>
    <row r="64" spans="1:14" s="218" customFormat="1" x14ac:dyDescent="0.25">
      <c r="A64" s="217"/>
      <c r="B64" s="217"/>
      <c r="C64" s="34"/>
      <c r="D64" s="217"/>
      <c r="E64" s="217"/>
      <c r="F64" s="217"/>
      <c r="G64" s="217"/>
      <c r="H64" s="217"/>
      <c r="I64" s="217"/>
      <c r="J64" s="217"/>
      <c r="K64" s="217"/>
      <c r="L64" s="217"/>
      <c r="M64" s="217"/>
      <c r="N64" s="217"/>
    </row>
    <row r="65" spans="1:14" x14ac:dyDescent="0.25">
      <c r="A65" s="20"/>
      <c r="B65" s="20"/>
      <c r="C65" s="34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</row>
    <row r="66" spans="1:14" x14ac:dyDescent="0.25">
      <c r="A66" s="20"/>
      <c r="B66" s="106" t="s">
        <v>199</v>
      </c>
      <c r="C66" s="107"/>
      <c r="D66" s="108"/>
      <c r="E66" s="108"/>
      <c r="F66" s="108"/>
      <c r="G66" s="108"/>
      <c r="H66" s="108"/>
      <c r="I66" s="108"/>
      <c r="J66" s="108"/>
      <c r="K66" s="108"/>
      <c r="L66" s="109"/>
      <c r="M66" s="109"/>
      <c r="N66" s="108"/>
    </row>
    <row r="67" spans="1:14" ht="10.5" customHeight="1" x14ac:dyDescent="0.25">
      <c r="A67" s="20"/>
      <c r="B67" s="20"/>
      <c r="C67" s="34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</row>
    <row r="68" spans="1:14" x14ac:dyDescent="0.25">
      <c r="A68" s="20"/>
      <c r="B68" s="23" t="s">
        <v>179</v>
      </c>
      <c r="C68" s="36"/>
      <c r="D68" s="22"/>
      <c r="E68" s="22"/>
      <c r="F68" s="36" t="s">
        <v>251</v>
      </c>
      <c r="G68" s="22"/>
      <c r="H68" s="22"/>
      <c r="I68" s="22"/>
      <c r="J68" s="22"/>
      <c r="K68" s="22"/>
      <c r="L68" s="22"/>
      <c r="M68" s="20"/>
      <c r="N68" s="20"/>
    </row>
    <row r="69" spans="1:14" ht="5.25" customHeight="1" x14ac:dyDescent="0.25">
      <c r="A69" s="20"/>
      <c r="B69" s="20"/>
      <c r="C69" s="34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</row>
    <row r="70" spans="1:14" x14ac:dyDescent="0.25">
      <c r="A70" s="20"/>
      <c r="B70" s="20" t="s">
        <v>252</v>
      </c>
      <c r="C70" s="34"/>
      <c r="D70" s="20"/>
      <c r="E70" s="20"/>
      <c r="G70" s="20" t="s">
        <v>253</v>
      </c>
      <c r="H70" s="34"/>
      <c r="I70" s="20"/>
      <c r="J70" s="20"/>
      <c r="K70" s="20"/>
      <c r="L70" s="20"/>
      <c r="M70" s="20"/>
      <c r="N70" s="20"/>
    </row>
    <row r="71" spans="1:14" x14ac:dyDescent="0.25">
      <c r="A71" s="20"/>
      <c r="B71" s="20" t="s">
        <v>254</v>
      </c>
      <c r="C71" s="34"/>
      <c r="D71" s="20"/>
      <c r="E71" s="20"/>
      <c r="G71" s="248" t="s">
        <v>351</v>
      </c>
      <c r="H71" s="34"/>
      <c r="I71" s="248"/>
      <c r="J71" s="248"/>
      <c r="K71" s="20"/>
      <c r="L71" s="20"/>
      <c r="M71" s="20"/>
      <c r="N71" s="20"/>
    </row>
    <row r="72" spans="1:14" x14ac:dyDescent="0.25">
      <c r="A72" s="20"/>
      <c r="B72" s="20"/>
      <c r="C72" s="34"/>
      <c r="D72" s="20"/>
      <c r="E72" s="20"/>
      <c r="H72" s="20"/>
      <c r="I72" s="20"/>
      <c r="J72" s="20"/>
      <c r="K72" s="20"/>
      <c r="L72" s="20"/>
      <c r="M72" s="20"/>
      <c r="N72" s="20"/>
    </row>
    <row r="73" spans="1:14" x14ac:dyDescent="0.25">
      <c r="A73" s="20"/>
      <c r="B73" s="20"/>
      <c r="E73" s="20"/>
      <c r="F73" s="20"/>
      <c r="H73" s="20"/>
      <c r="I73" s="20"/>
      <c r="J73" s="20"/>
      <c r="K73" s="20"/>
      <c r="L73" s="20"/>
      <c r="M73" s="20"/>
      <c r="N73" s="20"/>
    </row>
    <row r="74" spans="1:14" x14ac:dyDescent="0.25">
      <c r="A74" s="20"/>
      <c r="B74" s="23" t="s">
        <v>107</v>
      </c>
      <c r="C74" s="37"/>
      <c r="D74" s="22"/>
      <c r="E74" s="22"/>
      <c r="F74" s="26" t="s">
        <v>262</v>
      </c>
      <c r="G74" s="22"/>
      <c r="H74" s="22"/>
      <c r="I74" s="22"/>
      <c r="J74" s="22"/>
      <c r="K74" s="22"/>
      <c r="L74" s="22"/>
      <c r="M74" s="20"/>
      <c r="N74" s="20"/>
    </row>
    <row r="75" spans="1:14" ht="5.25" customHeight="1" x14ac:dyDescent="0.25">
      <c r="A75" s="20"/>
      <c r="B75" s="20"/>
      <c r="C75" s="34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</row>
    <row r="76" spans="1:14" x14ac:dyDescent="0.25">
      <c r="A76" s="20"/>
      <c r="B76" s="20" t="s">
        <v>263</v>
      </c>
      <c r="C76" s="34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</row>
    <row r="77" spans="1:14" ht="10.5" customHeight="1" x14ac:dyDescent="0.25">
      <c r="A77" s="20"/>
      <c r="B77" s="20"/>
      <c r="C77" s="34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</row>
    <row r="78" spans="1:14" x14ac:dyDescent="0.25">
      <c r="A78" s="20"/>
      <c r="B78" s="23" t="s">
        <v>108</v>
      </c>
      <c r="C78" s="37"/>
      <c r="D78" s="22"/>
      <c r="E78" s="22"/>
      <c r="F78" s="22"/>
      <c r="G78" s="22"/>
      <c r="H78" s="22"/>
      <c r="I78" s="22"/>
      <c r="J78" s="22"/>
      <c r="K78" s="22"/>
      <c r="L78" s="22"/>
      <c r="M78" s="20"/>
      <c r="N78" s="20"/>
    </row>
    <row r="79" spans="1:14" ht="8.25" customHeight="1" x14ac:dyDescent="0.25">
      <c r="A79" s="20"/>
      <c r="B79" s="20"/>
      <c r="C79" s="34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</row>
    <row r="80" spans="1:14" x14ac:dyDescent="0.25">
      <c r="A80" s="20"/>
      <c r="B80" s="20" t="s">
        <v>255</v>
      </c>
      <c r="C80" s="34"/>
      <c r="D80" s="20"/>
      <c r="E80" s="20"/>
      <c r="G80" s="20" t="s">
        <v>122</v>
      </c>
      <c r="I80" s="20"/>
      <c r="J80" s="20"/>
      <c r="K80" s="20"/>
      <c r="M80" s="20"/>
      <c r="N80" s="20"/>
    </row>
    <row r="81" spans="1:43" x14ac:dyDescent="0.25">
      <c r="A81" s="20"/>
      <c r="B81" s="20" t="s">
        <v>256</v>
      </c>
      <c r="C81" s="34"/>
      <c r="D81" s="20"/>
      <c r="E81" s="20"/>
      <c r="G81" s="20" t="s">
        <v>123</v>
      </c>
      <c r="I81" s="20"/>
      <c r="J81" s="20"/>
      <c r="K81" s="20"/>
      <c r="M81" s="20"/>
      <c r="N81" s="20"/>
    </row>
    <row r="82" spans="1:43" x14ac:dyDescent="0.25">
      <c r="A82" s="20"/>
      <c r="B82" s="20" t="s">
        <v>257</v>
      </c>
      <c r="C82" s="34"/>
      <c r="D82" s="20"/>
      <c r="E82" s="20"/>
      <c r="G82" s="224"/>
      <c r="K82" s="20"/>
      <c r="M82" s="20"/>
      <c r="N82" s="20"/>
    </row>
    <row r="83" spans="1:43" x14ac:dyDescent="0.25">
      <c r="A83" s="20"/>
      <c r="B83" s="20" t="s">
        <v>119</v>
      </c>
      <c r="C83" s="34"/>
      <c r="D83" s="20"/>
      <c r="E83" s="20"/>
      <c r="G83" s="224"/>
      <c r="K83" s="20"/>
      <c r="L83" s="20"/>
      <c r="M83" s="20"/>
      <c r="N83" s="20"/>
    </row>
    <row r="84" spans="1:43" s="224" customFormat="1" x14ac:dyDescent="0.25">
      <c r="A84" s="223"/>
      <c r="B84" s="20" t="s">
        <v>120</v>
      </c>
      <c r="C84"/>
      <c r="D84" s="20"/>
      <c r="E84"/>
      <c r="K84" s="223"/>
      <c r="L84" s="223"/>
      <c r="M84" s="223"/>
      <c r="N84" s="223"/>
    </row>
    <row r="85" spans="1:43" x14ac:dyDescent="0.25">
      <c r="A85" s="20"/>
      <c r="E85" s="20"/>
      <c r="F85" s="20"/>
      <c r="K85" s="20"/>
      <c r="L85" s="20"/>
      <c r="M85" s="20"/>
      <c r="N85" s="20"/>
    </row>
    <row r="86" spans="1:43" x14ac:dyDescent="0.25">
      <c r="A86" s="20"/>
      <c r="B86" s="20"/>
      <c r="E86" s="20"/>
      <c r="F86" s="20"/>
      <c r="H86" s="20"/>
      <c r="I86" s="20"/>
      <c r="J86" s="20"/>
      <c r="K86" s="20"/>
      <c r="L86" s="20"/>
      <c r="M86" s="20"/>
      <c r="N86" s="20"/>
    </row>
    <row r="87" spans="1:43" ht="15.75" x14ac:dyDescent="0.25">
      <c r="A87" s="20"/>
      <c r="B87" s="99" t="s">
        <v>200</v>
      </c>
      <c r="C87" s="100"/>
      <c r="D87" s="100"/>
      <c r="E87" s="100"/>
      <c r="F87" s="100"/>
      <c r="G87" s="100"/>
      <c r="H87" s="100"/>
      <c r="I87" s="100"/>
      <c r="J87" s="100"/>
      <c r="K87" s="100"/>
      <c r="L87" s="110"/>
      <c r="M87" s="110"/>
      <c r="N87" s="49"/>
    </row>
    <row r="88" spans="1:43" ht="9.75" customHeight="1" x14ac:dyDescent="0.2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</row>
    <row r="89" spans="1:43" ht="15.6" customHeight="1" x14ac:dyDescent="0.25">
      <c r="A89" s="20"/>
      <c r="B89" s="86" t="s">
        <v>223</v>
      </c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</row>
    <row r="90" spans="1:43" ht="9.75" customHeight="1" x14ac:dyDescent="0.2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</row>
    <row r="91" spans="1:43" x14ac:dyDescent="0.25">
      <c r="A91" s="20"/>
      <c r="B91" s="23" t="s">
        <v>180</v>
      </c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0"/>
      <c r="N91" s="20"/>
      <c r="AQ91" s="100"/>
    </row>
    <row r="92" spans="1:43" ht="6.75" customHeight="1" x14ac:dyDescent="0.2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</row>
    <row r="93" spans="1:43" ht="15" customHeight="1" x14ac:dyDescent="0.25">
      <c r="A93" s="20"/>
      <c r="B93" s="20" t="s">
        <v>128</v>
      </c>
      <c r="C93" s="33"/>
      <c r="D93" s="33"/>
      <c r="F93" t="s">
        <v>131</v>
      </c>
      <c r="H93" s="33"/>
      <c r="K93" s="249" t="s">
        <v>352</v>
      </c>
      <c r="L93" s="249"/>
      <c r="M93" s="33"/>
    </row>
    <row r="94" spans="1:43" ht="15" customHeight="1" x14ac:dyDescent="0.25">
      <c r="A94" s="20"/>
      <c r="B94" s="223" t="s">
        <v>124</v>
      </c>
      <c r="F94" s="20" t="s">
        <v>312</v>
      </c>
      <c r="G94" s="33"/>
      <c r="L94" s="20"/>
      <c r="M94" s="20"/>
    </row>
    <row r="95" spans="1:43" ht="15" customHeight="1" x14ac:dyDescent="0.25">
      <c r="A95" s="20"/>
      <c r="B95" s="20" t="s">
        <v>134</v>
      </c>
      <c r="C95" s="33"/>
      <c r="D95" s="33"/>
      <c r="F95" s="20" t="s">
        <v>313</v>
      </c>
      <c r="G95" s="33"/>
      <c r="H95" s="20"/>
      <c r="J95" s="38"/>
      <c r="L95" s="20"/>
      <c r="M95" s="20"/>
    </row>
    <row r="96" spans="1:43" ht="15" customHeight="1" x14ac:dyDescent="0.25">
      <c r="A96" s="20"/>
      <c r="B96" s="20" t="s">
        <v>125</v>
      </c>
      <c r="C96" s="33"/>
      <c r="D96" s="20"/>
      <c r="F96" s="20" t="s">
        <v>258</v>
      </c>
      <c r="G96" s="33"/>
      <c r="H96" s="20"/>
      <c r="J96" s="38"/>
      <c r="L96" s="20"/>
      <c r="M96" s="20"/>
      <c r="N96" s="20"/>
    </row>
    <row r="97" spans="1:14" ht="15" customHeight="1" x14ac:dyDescent="0.25">
      <c r="A97" s="20"/>
      <c r="F97" s="20"/>
      <c r="G97" s="33"/>
      <c r="H97" s="20"/>
      <c r="L97" s="20"/>
      <c r="M97" s="20"/>
      <c r="N97" s="20"/>
    </row>
    <row r="98" spans="1:14" x14ac:dyDescent="0.25">
      <c r="A98" s="20"/>
      <c r="B98" s="23" t="s">
        <v>259</v>
      </c>
      <c r="C98" s="22"/>
      <c r="D98" s="22"/>
      <c r="E98" s="22"/>
      <c r="F98" s="22"/>
      <c r="G98" s="63"/>
      <c r="H98" s="81"/>
      <c r="I98" s="22"/>
      <c r="J98" s="63"/>
      <c r="K98" s="22"/>
      <c r="L98" s="22"/>
      <c r="M98" s="20"/>
      <c r="N98" s="20"/>
    </row>
    <row r="99" spans="1:14" ht="7.5" customHeight="1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</row>
    <row r="100" spans="1:14" x14ac:dyDescent="0.25">
      <c r="A100" s="20"/>
      <c r="B100" s="20" t="s">
        <v>181</v>
      </c>
      <c r="C100" s="33"/>
      <c r="D100" s="33"/>
      <c r="E100" s="39"/>
      <c r="F100" s="20"/>
      <c r="G100" s="20"/>
      <c r="H100" s="20"/>
      <c r="I100" s="40"/>
      <c r="K100" s="20"/>
      <c r="L100" s="20"/>
      <c r="M100" s="20"/>
      <c r="N100" s="20"/>
    </row>
    <row r="101" spans="1:14" x14ac:dyDescent="0.25">
      <c r="A101" s="20"/>
      <c r="B101" s="20" t="s">
        <v>182</v>
      </c>
      <c r="C101" s="33"/>
      <c r="D101" s="33"/>
      <c r="E101" s="39"/>
      <c r="F101" s="20"/>
      <c r="G101" s="20"/>
      <c r="H101" s="20"/>
      <c r="I101" s="38"/>
      <c r="K101" s="20"/>
      <c r="L101" s="20"/>
      <c r="M101" s="20"/>
      <c r="N101" s="20"/>
    </row>
    <row r="102" spans="1:14" x14ac:dyDescent="0.25">
      <c r="A102" s="20"/>
      <c r="B102" s="20"/>
      <c r="C102" s="33"/>
      <c r="D102" s="33"/>
      <c r="E102" s="38"/>
      <c r="F102" s="20"/>
      <c r="G102" s="20"/>
      <c r="H102" s="20"/>
      <c r="I102" s="38"/>
      <c r="K102" s="20"/>
      <c r="L102" s="20"/>
      <c r="M102" s="20"/>
      <c r="N102" s="20"/>
    </row>
    <row r="103" spans="1:14" ht="11.25" customHeight="1" x14ac:dyDescent="0.25">
      <c r="A103" s="20"/>
      <c r="B103" s="98" t="s">
        <v>260</v>
      </c>
      <c r="C103" s="98"/>
      <c r="D103" s="98"/>
      <c r="E103" s="98"/>
      <c r="F103" s="41"/>
      <c r="G103" s="63"/>
      <c r="H103" s="81"/>
      <c r="I103" s="41"/>
      <c r="J103" s="63"/>
      <c r="K103" s="41"/>
      <c r="L103" s="41"/>
      <c r="M103" s="20"/>
      <c r="N103" s="20"/>
    </row>
    <row r="104" spans="1:14" ht="9.75" customHeight="1" x14ac:dyDescent="0.25">
      <c r="A104" s="20"/>
      <c r="B104" s="33"/>
      <c r="C104" s="33"/>
      <c r="D104" s="33"/>
      <c r="E104" s="40"/>
      <c r="F104" s="40"/>
      <c r="G104" s="20"/>
      <c r="H104" s="40"/>
      <c r="I104" s="40"/>
      <c r="J104" s="20"/>
      <c r="K104" s="20"/>
      <c r="L104" s="20"/>
      <c r="M104" s="20"/>
      <c r="N104" s="20"/>
    </row>
    <row r="105" spans="1:14" x14ac:dyDescent="0.25">
      <c r="A105" s="20"/>
      <c r="B105" s="253" t="s">
        <v>353</v>
      </c>
      <c r="C105" s="254"/>
      <c r="D105" s="254"/>
      <c r="E105" s="40"/>
      <c r="F105" s="20"/>
      <c r="G105" s="20"/>
      <c r="H105" s="20"/>
      <c r="L105" s="20"/>
      <c r="M105" s="20"/>
      <c r="N105" s="20"/>
    </row>
    <row r="106" spans="1:14" x14ac:dyDescent="0.25">
      <c r="A106" s="20"/>
      <c r="B106" s="20" t="s">
        <v>354</v>
      </c>
      <c r="C106" s="97"/>
      <c r="D106" s="97"/>
      <c r="E106" s="40"/>
      <c r="F106" s="20" t="s">
        <v>355</v>
      </c>
      <c r="G106" s="20"/>
      <c r="H106" s="20"/>
      <c r="L106" s="20"/>
      <c r="M106" s="20"/>
      <c r="N106" s="20"/>
    </row>
    <row r="107" spans="1:14" x14ac:dyDescent="0.25">
      <c r="A107" s="20"/>
      <c r="B107" s="20"/>
      <c r="C107" s="40"/>
      <c r="D107" s="40"/>
      <c r="E107" s="40"/>
      <c r="F107" s="20"/>
      <c r="G107" s="20"/>
      <c r="H107" s="20"/>
      <c r="L107" s="20"/>
      <c r="M107" s="20"/>
      <c r="N107" s="20"/>
    </row>
    <row r="108" spans="1:14" x14ac:dyDescent="0.2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</row>
    <row r="109" spans="1:14" ht="15.75" x14ac:dyDescent="0.25">
      <c r="A109" s="20"/>
      <c r="B109" s="99" t="s">
        <v>201</v>
      </c>
      <c r="C109" s="100"/>
      <c r="D109" s="100"/>
      <c r="E109" s="100"/>
      <c r="F109" s="100"/>
      <c r="G109" s="100"/>
      <c r="H109" s="100"/>
      <c r="I109" s="100"/>
      <c r="J109" s="100"/>
      <c r="K109" s="100"/>
      <c r="L109" s="109"/>
      <c r="M109" s="109"/>
      <c r="N109" s="100"/>
    </row>
    <row r="110" spans="1:14" ht="9.75" customHeight="1" x14ac:dyDescent="0.2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</row>
    <row r="111" spans="1:14" x14ac:dyDescent="0.25">
      <c r="A111" s="20"/>
      <c r="B111" s="22" t="s">
        <v>183</v>
      </c>
      <c r="C111" s="22"/>
      <c r="D111" s="22"/>
      <c r="E111" s="22"/>
      <c r="F111" s="20"/>
      <c r="G111" s="20"/>
      <c r="H111" s="20"/>
      <c r="I111" s="20"/>
      <c r="J111" s="29" t="s">
        <v>170</v>
      </c>
      <c r="K111" s="29" t="s">
        <v>321</v>
      </c>
      <c r="L111" s="20"/>
      <c r="M111" s="20"/>
      <c r="N111" s="20"/>
    </row>
    <row r="112" spans="1:14" x14ac:dyDescent="0.25">
      <c r="A112" s="20"/>
      <c r="B112" s="20" t="s">
        <v>184</v>
      </c>
      <c r="C112" s="20"/>
      <c r="D112" s="20"/>
      <c r="E112" s="20"/>
      <c r="F112" s="20"/>
      <c r="G112" s="20"/>
      <c r="H112" s="20"/>
      <c r="I112" s="20"/>
      <c r="J112" s="35" t="s">
        <v>185</v>
      </c>
      <c r="K112" s="35" t="s">
        <v>185</v>
      </c>
      <c r="L112" s="20"/>
      <c r="M112" s="20"/>
      <c r="N112" s="20"/>
    </row>
    <row r="113" spans="1:14" s="224" customFormat="1" x14ac:dyDescent="0.25">
      <c r="A113" s="223"/>
      <c r="B113" s="223" t="s">
        <v>310</v>
      </c>
      <c r="C113" s="223"/>
      <c r="D113" s="223"/>
      <c r="E113" s="223"/>
      <c r="F113" s="223"/>
      <c r="G113" s="223"/>
      <c r="H113" s="223"/>
      <c r="I113" s="223"/>
      <c r="J113" s="35">
        <v>1</v>
      </c>
      <c r="K113" s="35">
        <v>2</v>
      </c>
      <c r="L113" s="223"/>
      <c r="M113" s="223"/>
      <c r="N113" s="223"/>
    </row>
    <row r="114" spans="1:14" s="224" customFormat="1" x14ac:dyDescent="0.25">
      <c r="A114" s="223"/>
      <c r="B114" s="223" t="s">
        <v>322</v>
      </c>
      <c r="C114" s="223"/>
      <c r="D114" s="223"/>
      <c r="E114" s="223"/>
      <c r="F114" s="223"/>
      <c r="G114" s="223"/>
      <c r="H114" s="223"/>
      <c r="I114" s="223"/>
      <c r="J114" s="35">
        <v>1</v>
      </c>
      <c r="K114" s="35">
        <v>2</v>
      </c>
      <c r="L114" s="223"/>
      <c r="M114" s="223"/>
      <c r="N114" s="223"/>
    </row>
    <row r="115" spans="1:14" x14ac:dyDescent="0.25">
      <c r="A115" s="20"/>
      <c r="B115" s="20" t="s">
        <v>214</v>
      </c>
      <c r="C115" s="20"/>
      <c r="D115" s="20"/>
      <c r="E115" s="20"/>
      <c r="F115" s="20"/>
      <c r="G115" s="20"/>
      <c r="H115" s="20"/>
      <c r="I115" s="20"/>
      <c r="J115" s="35">
        <v>1</v>
      </c>
      <c r="K115" s="35">
        <v>2</v>
      </c>
      <c r="L115" s="20"/>
      <c r="M115" s="20"/>
      <c r="N115" s="20"/>
    </row>
    <row r="116" spans="1:14" x14ac:dyDescent="0.25">
      <c r="A116" s="20"/>
      <c r="B116" s="20" t="s">
        <v>186</v>
      </c>
      <c r="C116" s="20"/>
      <c r="D116" s="20"/>
      <c r="E116" s="20"/>
      <c r="F116" s="20"/>
      <c r="G116" s="20"/>
      <c r="H116" s="20"/>
      <c r="I116" s="20"/>
      <c r="J116" s="35">
        <v>2</v>
      </c>
      <c r="K116" s="35">
        <v>4</v>
      </c>
      <c r="L116" s="20"/>
      <c r="M116" s="20"/>
      <c r="N116" s="20"/>
    </row>
    <row r="117" spans="1:14" ht="15" customHeight="1" x14ac:dyDescent="0.25">
      <c r="A117" s="20"/>
      <c r="B117" s="20" t="s">
        <v>187</v>
      </c>
      <c r="C117" s="20"/>
      <c r="D117" s="20"/>
      <c r="E117" s="20"/>
      <c r="F117" s="20"/>
      <c r="G117" s="20"/>
      <c r="H117" s="20"/>
      <c r="I117" s="20"/>
      <c r="J117" s="35">
        <v>6</v>
      </c>
      <c r="K117" s="35">
        <v>12</v>
      </c>
      <c r="L117" s="20"/>
      <c r="M117" s="20"/>
      <c r="N117" s="20"/>
    </row>
    <row r="118" spans="1:14" x14ac:dyDescent="0.25">
      <c r="A118" s="20"/>
      <c r="B118" s="20" t="s">
        <v>188</v>
      </c>
      <c r="C118" s="20"/>
      <c r="D118" s="20"/>
      <c r="E118" s="20"/>
      <c r="F118" s="20"/>
      <c r="G118" s="20"/>
      <c r="H118" s="20"/>
      <c r="I118" s="20"/>
      <c r="J118" s="35">
        <v>8</v>
      </c>
      <c r="K118" s="35">
        <v>16</v>
      </c>
      <c r="L118" s="20"/>
      <c r="M118" s="20"/>
      <c r="N118" s="20"/>
    </row>
    <row r="119" spans="1:14" ht="15" customHeight="1" x14ac:dyDescent="0.25">
      <c r="A119" s="20"/>
      <c r="B119" s="20" t="s">
        <v>189</v>
      </c>
      <c r="C119" s="20"/>
      <c r="D119" s="20"/>
      <c r="E119" s="20"/>
      <c r="F119" s="20"/>
      <c r="G119" s="20"/>
      <c r="H119" s="20"/>
      <c r="I119" s="20"/>
      <c r="J119" s="35">
        <v>25</v>
      </c>
      <c r="K119" s="35">
        <v>50</v>
      </c>
      <c r="L119" s="20"/>
      <c r="M119" s="20"/>
      <c r="N119" s="20"/>
    </row>
    <row r="120" spans="1:14" x14ac:dyDescent="0.2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</row>
    <row r="121" spans="1:14" ht="15.75" x14ac:dyDescent="0.25">
      <c r="A121" s="20"/>
      <c r="B121" s="99" t="s">
        <v>202</v>
      </c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</row>
    <row r="122" spans="1:14" ht="7.5" customHeight="1" x14ac:dyDescent="0.2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</row>
    <row r="123" spans="1:14" x14ac:dyDescent="0.25">
      <c r="A123" s="20"/>
      <c r="B123" s="22" t="s">
        <v>183</v>
      </c>
      <c r="C123" s="22"/>
      <c r="D123" s="22"/>
      <c r="E123" s="22"/>
      <c r="F123" s="20"/>
      <c r="G123" s="20"/>
      <c r="H123" s="20"/>
      <c r="I123" s="20"/>
      <c r="J123" s="29" t="s">
        <v>170</v>
      </c>
      <c r="K123" s="29" t="s">
        <v>171</v>
      </c>
      <c r="L123" s="20"/>
      <c r="M123" s="20"/>
      <c r="N123" s="20"/>
    </row>
    <row r="124" spans="1:14" x14ac:dyDescent="0.25">
      <c r="A124" s="20"/>
      <c r="B124" s="20" t="s">
        <v>190</v>
      </c>
      <c r="C124" s="20"/>
      <c r="D124" s="20"/>
      <c r="E124" s="20"/>
      <c r="F124" s="20"/>
      <c r="G124" s="20"/>
      <c r="H124" s="20"/>
      <c r="I124" s="20"/>
      <c r="J124" s="35" t="s">
        <v>185</v>
      </c>
      <c r="K124" s="35" t="s">
        <v>185</v>
      </c>
      <c r="L124" s="20"/>
      <c r="M124" s="20"/>
      <c r="N124" s="20"/>
    </row>
    <row r="125" spans="1:14" ht="15" customHeight="1" x14ac:dyDescent="0.25">
      <c r="A125" s="20"/>
      <c r="B125" s="20" t="s">
        <v>191</v>
      </c>
      <c r="C125" s="20"/>
      <c r="D125" s="20"/>
      <c r="E125" s="20"/>
      <c r="F125" s="20"/>
      <c r="G125" s="20"/>
      <c r="H125" s="20"/>
      <c r="I125" s="20"/>
      <c r="J125" s="35">
        <v>3</v>
      </c>
      <c r="K125" s="35">
        <v>6</v>
      </c>
      <c r="L125" s="20"/>
      <c r="M125" s="20"/>
      <c r="N125" s="20"/>
    </row>
    <row r="126" spans="1:14" x14ac:dyDescent="0.25">
      <c r="A126" s="20"/>
      <c r="B126" s="20" t="s">
        <v>261</v>
      </c>
      <c r="C126" s="20"/>
      <c r="D126" s="20"/>
      <c r="E126" s="20"/>
      <c r="F126" s="20"/>
      <c r="G126" s="20"/>
      <c r="H126" s="20"/>
      <c r="I126" s="20"/>
      <c r="J126" s="35">
        <v>3</v>
      </c>
      <c r="K126" s="35">
        <v>6</v>
      </c>
      <c r="L126" s="20"/>
      <c r="M126" s="20"/>
      <c r="N126" s="20"/>
    </row>
    <row r="127" spans="1:14" x14ac:dyDescent="0.2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</row>
    <row r="128" spans="1:14" ht="15.75" x14ac:dyDescent="0.25">
      <c r="A128" s="20"/>
      <c r="B128" s="99" t="s">
        <v>203</v>
      </c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</row>
    <row r="129" spans="1:14" ht="7.5" customHeight="1" x14ac:dyDescent="0.2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</row>
    <row r="130" spans="1:14" ht="15" customHeight="1" x14ac:dyDescent="0.25">
      <c r="A130" s="20"/>
      <c r="B130" s="22" t="s">
        <v>183</v>
      </c>
      <c r="C130" s="22"/>
      <c r="D130" s="22"/>
      <c r="E130" s="22"/>
      <c r="F130" s="22"/>
      <c r="G130" s="20"/>
      <c r="H130" s="20"/>
      <c r="I130" s="20"/>
      <c r="J130" s="29" t="s">
        <v>170</v>
      </c>
      <c r="K130" s="29" t="s">
        <v>171</v>
      </c>
      <c r="L130" s="20"/>
      <c r="M130" s="20"/>
      <c r="N130" s="20"/>
    </row>
    <row r="131" spans="1:14" x14ac:dyDescent="0.25">
      <c r="A131" s="20"/>
      <c r="B131" s="20" t="s">
        <v>192</v>
      </c>
      <c r="C131" s="20"/>
      <c r="D131" s="20"/>
      <c r="E131" s="20"/>
      <c r="F131" s="20"/>
      <c r="G131" s="20"/>
      <c r="H131" s="20"/>
      <c r="I131" s="20"/>
      <c r="J131" s="35">
        <v>3</v>
      </c>
      <c r="K131" s="35">
        <v>6</v>
      </c>
      <c r="L131" s="20"/>
      <c r="M131" s="20"/>
      <c r="N131" s="20"/>
    </row>
    <row r="132" spans="1:14" ht="9" customHeight="1" x14ac:dyDescent="0.2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</row>
    <row r="133" spans="1:14" x14ac:dyDescent="0.2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</row>
    <row r="134" spans="1:14" ht="15.75" x14ac:dyDescent="0.25">
      <c r="A134" s="20"/>
      <c r="B134" s="99" t="s">
        <v>193</v>
      </c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</row>
    <row r="135" spans="1:14" ht="9" customHeight="1" x14ac:dyDescent="0.2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</row>
    <row r="136" spans="1:14" x14ac:dyDescent="0.25">
      <c r="A136" s="20"/>
      <c r="B136" s="20" t="s">
        <v>356</v>
      </c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</row>
    <row r="137" spans="1:14" ht="3.75" customHeight="1" x14ac:dyDescent="0.2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</row>
    <row r="138" spans="1:14" x14ac:dyDescent="0.25">
      <c r="A138" s="20"/>
      <c r="B138" s="20" t="s">
        <v>194</v>
      </c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</row>
    <row r="139" spans="1:14" ht="3.75" customHeight="1" x14ac:dyDescent="0.2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</row>
    <row r="140" spans="1:14" x14ac:dyDescent="0.25">
      <c r="A140" s="20"/>
      <c r="B140" s="222" t="s">
        <v>307</v>
      </c>
      <c r="C140" s="222"/>
      <c r="D140" s="222"/>
      <c r="E140" s="222"/>
      <c r="F140" s="222"/>
      <c r="G140" s="222"/>
      <c r="H140" s="222"/>
      <c r="I140" s="222"/>
      <c r="J140" s="222"/>
      <c r="K140" s="222"/>
      <c r="L140" s="222"/>
      <c r="M140" s="222"/>
      <c r="N140" s="20"/>
    </row>
    <row r="141" spans="1:14" x14ac:dyDescent="0.25">
      <c r="A141" s="20"/>
      <c r="B141" s="20"/>
      <c r="C141" s="222" t="s">
        <v>308</v>
      </c>
      <c r="D141" s="222"/>
      <c r="E141" s="222"/>
      <c r="F141" s="222"/>
      <c r="G141" s="222"/>
      <c r="H141" s="222"/>
      <c r="I141" s="222"/>
      <c r="J141" s="222"/>
      <c r="K141" s="222"/>
      <c r="L141" s="222"/>
      <c r="M141" s="222"/>
    </row>
    <row r="142" spans="1:14" x14ac:dyDescent="0.25">
      <c r="A142" s="20"/>
      <c r="B142" s="23" t="s">
        <v>195</v>
      </c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0"/>
      <c r="N142" s="20"/>
    </row>
    <row r="143" spans="1:14" x14ac:dyDescent="0.2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</row>
    <row r="144" spans="1:14" x14ac:dyDescent="0.2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</row>
    <row r="145" spans="1:14" x14ac:dyDescent="0.2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</row>
    <row r="146" spans="1:14" x14ac:dyDescent="0.2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</row>
    <row r="147" spans="1:14" x14ac:dyDescent="0.2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</row>
    <row r="148" spans="1:14" x14ac:dyDescent="0.2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</row>
    <row r="149" spans="1:14" x14ac:dyDescent="0.2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</row>
    <row r="150" spans="1:14" x14ac:dyDescent="0.2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</row>
    <row r="151" spans="1:14" x14ac:dyDescent="0.2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</row>
    <row r="152" spans="1:14" x14ac:dyDescent="0.2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</row>
    <row r="153" spans="1:14" x14ac:dyDescent="0.2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</row>
    <row r="154" spans="1:14" x14ac:dyDescent="0.2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</row>
    <row r="155" spans="1:14" x14ac:dyDescent="0.2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</row>
    <row r="156" spans="1:14" x14ac:dyDescent="0.2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</row>
    <row r="157" spans="1:14" x14ac:dyDescent="0.2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</row>
  </sheetData>
  <mergeCells count="1">
    <mergeCell ref="B105:D105"/>
  </mergeCells>
  <pageMargins left="0.7" right="0.7" top="0.75" bottom="0.75" header="0.3" footer="0.3"/>
  <pageSetup scale="70" fitToHeight="0" orientation="portrait" r:id="rId1"/>
  <rowBreaks count="2" manualBreakCount="2">
    <brk id="53" max="16383" man="1"/>
    <brk id="11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empCombo">
    <pageSetUpPr fitToPage="1"/>
  </sheetPr>
  <dimension ref="A1:AA101"/>
  <sheetViews>
    <sheetView showGridLines="0" tabSelected="1" zoomScale="80" zoomScaleNormal="80" workbookViewId="0">
      <selection activeCell="D8" sqref="D8:G8"/>
    </sheetView>
  </sheetViews>
  <sheetFormatPr defaultColWidth="9.140625" defaultRowHeight="15" customHeight="1" x14ac:dyDescent="0.25"/>
  <cols>
    <col min="1" max="1" width="14.42578125" style="112" customWidth="1"/>
    <col min="2" max="2" width="22.85546875" style="112" customWidth="1"/>
    <col min="3" max="3" width="43.5703125" style="112" bestFit="1" customWidth="1"/>
    <col min="4" max="4" width="30.42578125" style="112" bestFit="1" customWidth="1"/>
    <col min="5" max="5" width="46.28515625" style="112" bestFit="1" customWidth="1"/>
    <col min="6" max="6" width="39.28515625" style="112" customWidth="1"/>
    <col min="7" max="7" width="33.5703125" style="84" bestFit="1" customWidth="1"/>
    <col min="8" max="8" width="16.5703125" style="84" bestFit="1" customWidth="1"/>
    <col min="9" max="9" width="11.42578125" style="117" bestFit="1" customWidth="1"/>
    <col min="10" max="10" width="36.28515625" style="117" bestFit="1" customWidth="1"/>
    <col min="11" max="11" width="12.7109375" style="117" hidden="1" customWidth="1"/>
    <col min="12" max="12" width="14.42578125" style="112" hidden="1" customWidth="1"/>
    <col min="13" max="13" width="16.5703125" style="112" hidden="1" customWidth="1"/>
    <col min="14" max="15" width="10.42578125" style="112" hidden="1" customWidth="1"/>
    <col min="16" max="16" width="15" style="112" hidden="1" customWidth="1"/>
    <col min="17" max="17" width="25" style="112" hidden="1" customWidth="1"/>
    <col min="18" max="18" width="24.5703125" style="112" hidden="1" customWidth="1"/>
    <col min="19" max="19" width="26" style="112" hidden="1" customWidth="1"/>
    <col min="20" max="20" width="22" style="112" hidden="1" customWidth="1"/>
    <col min="21" max="21" width="10.85546875" style="112" hidden="1" customWidth="1"/>
    <col min="22" max="22" width="7" style="112" hidden="1" customWidth="1"/>
    <col min="23" max="23" width="9.140625" style="112" hidden="1" customWidth="1"/>
    <col min="24" max="24" width="17.42578125" style="112" hidden="1" customWidth="1"/>
    <col min="25" max="27" width="9.140625" style="112" hidden="1" customWidth="1"/>
    <col min="28" max="34" width="9.140625" style="112" customWidth="1"/>
    <col min="35" max="16384" width="9.140625" style="112"/>
  </cols>
  <sheetData>
    <row r="1" spans="2:16" ht="14.25" customHeight="1" x14ac:dyDescent="0.25">
      <c r="B1" s="111"/>
      <c r="D1" s="300" t="s">
        <v>74</v>
      </c>
      <c r="E1" s="300"/>
      <c r="F1" s="300"/>
      <c r="G1" s="300"/>
      <c r="H1" s="113"/>
      <c r="I1" s="113"/>
      <c r="J1" s="114"/>
      <c r="K1" s="114"/>
      <c r="N1" s="114"/>
      <c r="O1" s="114"/>
    </row>
    <row r="2" spans="2:16" ht="11.45" customHeight="1" x14ac:dyDescent="0.25">
      <c r="D2" s="300"/>
      <c r="E2" s="300"/>
      <c r="F2" s="300"/>
      <c r="G2" s="300"/>
      <c r="H2" s="113"/>
      <c r="I2" s="113"/>
      <c r="J2" s="149" t="s">
        <v>245</v>
      </c>
      <c r="K2" s="114"/>
      <c r="N2" s="114"/>
      <c r="O2" s="114"/>
    </row>
    <row r="3" spans="2:16" ht="11.45" customHeight="1" x14ac:dyDescent="0.25">
      <c r="D3" s="300"/>
      <c r="E3" s="300"/>
      <c r="F3" s="300"/>
      <c r="G3" s="300"/>
      <c r="H3" s="113"/>
      <c r="I3" s="113"/>
      <c r="J3" s="149" t="s">
        <v>336</v>
      </c>
      <c r="K3" s="114"/>
      <c r="N3" s="114"/>
      <c r="O3" s="114"/>
    </row>
    <row r="4" spans="2:16" ht="11.45" customHeight="1" x14ac:dyDescent="0.25">
      <c r="D4" s="300"/>
      <c r="E4" s="300"/>
      <c r="F4" s="300"/>
      <c r="G4" s="300"/>
      <c r="H4" s="113"/>
      <c r="I4" s="113"/>
      <c r="J4" s="149" t="s">
        <v>8</v>
      </c>
      <c r="K4" s="114"/>
      <c r="N4" s="114"/>
      <c r="O4" s="114"/>
    </row>
    <row r="5" spans="2:16" ht="17.25" customHeight="1" x14ac:dyDescent="0.25">
      <c r="H5" s="115"/>
      <c r="I5" s="116"/>
      <c r="J5" s="306" t="s">
        <v>348</v>
      </c>
      <c r="K5" s="114"/>
      <c r="N5" s="114"/>
      <c r="O5" s="114"/>
    </row>
    <row r="6" spans="2:16" ht="6" customHeight="1" x14ac:dyDescent="0.35">
      <c r="L6" s="118"/>
      <c r="M6" s="118"/>
      <c r="N6" s="118"/>
      <c r="O6" s="118"/>
      <c r="P6" s="118"/>
    </row>
    <row r="7" spans="2:16" customFormat="1" ht="14.45" x14ac:dyDescent="0.35">
      <c r="B7" s="197" t="s">
        <v>270</v>
      </c>
      <c r="C7" s="198"/>
      <c r="D7" s="199"/>
      <c r="E7" s="199"/>
      <c r="F7" s="69"/>
      <c r="G7" s="69"/>
      <c r="H7" s="69"/>
      <c r="I7" s="200"/>
      <c r="J7" s="201"/>
      <c r="K7" s="182"/>
      <c r="O7" s="237"/>
    </row>
    <row r="8" spans="2:16" customFormat="1" ht="15.75" customHeight="1" x14ac:dyDescent="0.35">
      <c r="B8" s="301" t="s">
        <v>4</v>
      </c>
      <c r="C8" s="302"/>
      <c r="D8" s="288"/>
      <c r="E8" s="289"/>
      <c r="F8" s="289"/>
      <c r="G8" s="289"/>
      <c r="H8" s="166"/>
      <c r="I8" s="278" t="s">
        <v>15</v>
      </c>
      <c r="J8" s="279"/>
      <c r="O8" s="237"/>
    </row>
    <row r="9" spans="2:16" customFormat="1" ht="15.75" customHeight="1" x14ac:dyDescent="0.35">
      <c r="B9" s="301" t="s">
        <v>3</v>
      </c>
      <c r="C9" s="302"/>
      <c r="D9" s="282"/>
      <c r="E9" s="283"/>
      <c r="F9" s="283"/>
      <c r="G9" s="283"/>
      <c r="H9" s="166"/>
      <c r="I9" s="168" t="s">
        <v>16</v>
      </c>
      <c r="J9" s="169"/>
      <c r="K9" s="170"/>
      <c r="O9" s="237"/>
    </row>
    <row r="10" spans="2:16" customFormat="1" ht="15.75" customHeight="1" x14ac:dyDescent="0.35">
      <c r="B10" s="303" t="s">
        <v>2</v>
      </c>
      <c r="C10" s="304"/>
      <c r="D10" s="280"/>
      <c r="E10" s="281"/>
      <c r="F10" s="281"/>
      <c r="G10" s="281"/>
      <c r="H10" s="171"/>
      <c r="I10" s="172" t="s">
        <v>17</v>
      </c>
      <c r="J10" s="173"/>
      <c r="K10" s="170"/>
      <c r="O10" s="237"/>
    </row>
    <row r="11" spans="2:16" ht="6" customHeight="1" x14ac:dyDescent="0.35">
      <c r="G11" s="112"/>
      <c r="I11" s="84"/>
    </row>
    <row r="12" spans="2:16" s="193" customFormat="1" ht="14.45" x14ac:dyDescent="0.35">
      <c r="B12" s="197" t="s">
        <v>269</v>
      </c>
      <c r="C12" s="198"/>
      <c r="D12" s="202"/>
      <c r="E12" s="202"/>
      <c r="F12" s="202"/>
      <c r="G12" s="202"/>
      <c r="H12" s="199"/>
      <c r="I12" s="199"/>
      <c r="J12" s="201"/>
      <c r="K12" s="182"/>
    </row>
    <row r="13" spans="2:16" customFormat="1" ht="15.75" customHeight="1" x14ac:dyDescent="0.35">
      <c r="B13" s="174"/>
      <c r="C13" s="175" t="s">
        <v>10</v>
      </c>
      <c r="D13" s="284"/>
      <c r="E13" s="285"/>
      <c r="F13" s="285"/>
      <c r="G13" s="285"/>
      <c r="H13" s="286"/>
      <c r="I13" s="176" t="s">
        <v>9</v>
      </c>
      <c r="J13" s="177"/>
      <c r="K13" s="178"/>
      <c r="O13" s="237"/>
    </row>
    <row r="14" spans="2:16" customFormat="1" ht="15.75" customHeight="1" x14ac:dyDescent="0.35">
      <c r="B14" s="174"/>
      <c r="C14" s="175" t="s">
        <v>11</v>
      </c>
      <c r="D14" s="282"/>
      <c r="E14" s="283"/>
      <c r="F14" s="283"/>
      <c r="G14" s="283"/>
      <c r="H14" s="179"/>
      <c r="I14" s="180"/>
      <c r="J14" s="181"/>
      <c r="K14" s="182"/>
      <c r="O14" s="237"/>
    </row>
    <row r="15" spans="2:16" customFormat="1" ht="15.75" customHeight="1" x14ac:dyDescent="0.35">
      <c r="B15" s="174"/>
      <c r="C15" s="175" t="s">
        <v>12</v>
      </c>
      <c r="D15" s="282"/>
      <c r="E15" s="283"/>
      <c r="F15" s="287"/>
      <c r="G15" s="183" t="s">
        <v>6</v>
      </c>
      <c r="H15" s="184"/>
      <c r="I15" s="176" t="s">
        <v>7</v>
      </c>
      <c r="J15" s="185"/>
      <c r="K15" s="186"/>
      <c r="O15" s="237"/>
    </row>
    <row r="16" spans="2:16" customFormat="1" ht="15.75" customHeight="1" x14ac:dyDescent="0.35">
      <c r="B16" s="174"/>
      <c r="C16" s="175" t="s">
        <v>13</v>
      </c>
      <c r="D16" s="282"/>
      <c r="E16" s="283"/>
      <c r="F16" s="287"/>
      <c r="G16" s="183" t="s">
        <v>5</v>
      </c>
      <c r="H16" s="282"/>
      <c r="I16" s="283"/>
      <c r="J16" s="181"/>
      <c r="K16" s="182"/>
      <c r="O16" s="237"/>
    </row>
    <row r="17" spans="1:15" customFormat="1" ht="15.75" customHeight="1" x14ac:dyDescent="0.35">
      <c r="B17" s="187"/>
      <c r="C17" s="188" t="s">
        <v>14</v>
      </c>
      <c r="D17" s="294"/>
      <c r="E17" s="295"/>
      <c r="F17" s="295"/>
      <c r="G17" s="189"/>
      <c r="H17" s="189"/>
      <c r="I17" s="189"/>
      <c r="J17" s="190"/>
      <c r="K17" s="166"/>
      <c r="O17" s="237"/>
    </row>
    <row r="18" spans="1:15" ht="3.75" customHeight="1" x14ac:dyDescent="0.35">
      <c r="G18" s="112"/>
      <c r="I18" s="84"/>
    </row>
    <row r="19" spans="1:15" s="193" customFormat="1" ht="14.45" x14ac:dyDescent="0.35">
      <c r="B19" s="197" t="s">
        <v>268</v>
      </c>
      <c r="C19" s="198"/>
      <c r="D19" s="202"/>
      <c r="E19" s="202"/>
      <c r="F19" s="202"/>
      <c r="G19" s="202"/>
      <c r="H19" s="199"/>
      <c r="I19" s="199"/>
      <c r="J19" s="201"/>
      <c r="K19" s="182"/>
    </row>
    <row r="20" spans="1:15" customFormat="1" ht="15.75" customHeight="1" x14ac:dyDescent="0.35">
      <c r="B20" s="174"/>
      <c r="C20" s="175" t="s">
        <v>10</v>
      </c>
      <c r="D20" s="284" t="s">
        <v>24</v>
      </c>
      <c r="E20" s="285"/>
      <c r="F20" s="285"/>
      <c r="G20" s="285"/>
      <c r="H20" s="285"/>
      <c r="I20" s="285"/>
      <c r="J20" s="299"/>
      <c r="K20" s="178"/>
      <c r="O20" s="237"/>
    </row>
    <row r="21" spans="1:15" customFormat="1" ht="15.75" customHeight="1" x14ac:dyDescent="0.35">
      <c r="B21" s="174"/>
      <c r="C21" s="175" t="s">
        <v>11</v>
      </c>
      <c r="D21" s="282"/>
      <c r="E21" s="283"/>
      <c r="F21" s="283"/>
      <c r="G21" s="283"/>
      <c r="H21" s="283"/>
      <c r="I21" s="283"/>
      <c r="J21" s="296"/>
      <c r="K21" s="178"/>
      <c r="O21" s="237"/>
    </row>
    <row r="22" spans="1:15" customFormat="1" ht="15.75" customHeight="1" x14ac:dyDescent="0.35">
      <c r="B22" s="174"/>
      <c r="C22" s="175" t="s">
        <v>12</v>
      </c>
      <c r="D22" s="282"/>
      <c r="E22" s="283"/>
      <c r="F22" s="287"/>
      <c r="G22" s="183" t="s">
        <v>6</v>
      </c>
      <c r="H22" s="184"/>
      <c r="I22" s="176" t="s">
        <v>7</v>
      </c>
      <c r="J22" s="185"/>
      <c r="K22" s="186"/>
      <c r="O22" s="237"/>
    </row>
    <row r="23" spans="1:15" customFormat="1" ht="15.75" customHeight="1" x14ac:dyDescent="0.35">
      <c r="B23" s="174"/>
      <c r="C23" s="175" t="s">
        <v>13</v>
      </c>
      <c r="D23" s="282"/>
      <c r="E23" s="283"/>
      <c r="F23" s="287"/>
      <c r="G23" s="183" t="s">
        <v>5</v>
      </c>
      <c r="H23" s="282"/>
      <c r="I23" s="283"/>
      <c r="J23" s="181"/>
      <c r="K23" s="182"/>
      <c r="O23" s="237"/>
    </row>
    <row r="24" spans="1:15" customFormat="1" ht="15.75" customHeight="1" x14ac:dyDescent="0.35">
      <c r="B24" s="187"/>
      <c r="C24" s="188" t="s">
        <v>14</v>
      </c>
      <c r="D24" s="280"/>
      <c r="E24" s="281"/>
      <c r="F24" s="281"/>
      <c r="G24" s="191"/>
      <c r="H24" s="191"/>
      <c r="I24" s="191"/>
      <c r="J24" s="192"/>
      <c r="K24" s="182"/>
      <c r="O24" s="237"/>
    </row>
    <row r="25" spans="1:15" ht="7.5" customHeight="1" x14ac:dyDescent="0.35">
      <c r="G25" s="112"/>
      <c r="I25" s="84"/>
    </row>
    <row r="26" spans="1:15" s="193" customFormat="1" ht="14.45" x14ac:dyDescent="0.35">
      <c r="B26" s="197" t="s">
        <v>271</v>
      </c>
      <c r="C26" s="198"/>
      <c r="D26" s="202"/>
      <c r="E26" s="202"/>
      <c r="F26" s="202"/>
      <c r="G26" s="202"/>
      <c r="H26" s="199"/>
      <c r="I26" s="199"/>
      <c r="J26" s="201"/>
      <c r="K26" s="182"/>
    </row>
    <row r="27" spans="1:15" customFormat="1" ht="15.75" customHeight="1" x14ac:dyDescent="0.35">
      <c r="B27" s="174"/>
      <c r="C27" s="175" t="s">
        <v>20</v>
      </c>
      <c r="D27" s="297"/>
      <c r="E27" s="298"/>
      <c r="F27" s="307"/>
      <c r="G27" s="183" t="s">
        <v>21</v>
      </c>
      <c r="H27" s="284"/>
      <c r="I27" s="285"/>
      <c r="J27" s="196"/>
      <c r="K27" s="182"/>
      <c r="O27" s="237"/>
    </row>
    <row r="28" spans="1:15" customFormat="1" ht="15.75" customHeight="1" x14ac:dyDescent="0.35">
      <c r="B28" s="174"/>
      <c r="C28" s="175" t="s">
        <v>19</v>
      </c>
      <c r="D28" s="282"/>
      <c r="E28" s="283"/>
      <c r="F28" s="308"/>
      <c r="G28" s="183" t="s">
        <v>7</v>
      </c>
      <c r="H28" s="292"/>
      <c r="I28" s="293"/>
      <c r="J28" s="309"/>
      <c r="K28" s="182"/>
      <c r="O28" s="237"/>
    </row>
    <row r="29" spans="1:15" customFormat="1" ht="15.75" customHeight="1" x14ac:dyDescent="0.35">
      <c r="B29" s="187"/>
      <c r="C29" s="188" t="s">
        <v>18</v>
      </c>
      <c r="D29" s="290"/>
      <c r="E29" s="291"/>
      <c r="F29" s="194"/>
      <c r="G29" s="195" t="s">
        <v>22</v>
      </c>
      <c r="H29" s="290"/>
      <c r="I29" s="291"/>
      <c r="J29" s="196"/>
      <c r="K29" s="182"/>
      <c r="O29" s="237"/>
    </row>
    <row r="30" spans="1:15" ht="20.25" customHeight="1" x14ac:dyDescent="0.35">
      <c r="B30" s="120" t="s">
        <v>55</v>
      </c>
      <c r="C30" s="212" t="s">
        <v>0</v>
      </c>
      <c r="H30" s="121"/>
      <c r="I30" s="121"/>
      <c r="J30" s="121"/>
      <c r="K30" s="121"/>
    </row>
    <row r="31" spans="1:15" ht="15.6" x14ac:dyDescent="0.35">
      <c r="A31" s="159">
        <f>IFERROR(VLOOKUP(B31,F94:G99,2,FALSE),1)</f>
        <v>1</v>
      </c>
      <c r="B31" s="146" t="s">
        <v>230</v>
      </c>
      <c r="C31" s="147" t="str">
        <f>IFERROR(VLOOKUP(B31,ClassicData!AJ:AK,2,FALSE),"")</f>
        <v>1-23</v>
      </c>
      <c r="D31" s="122"/>
      <c r="E31" s="123"/>
      <c r="F31" s="123"/>
      <c r="G31" s="112"/>
      <c r="H31" s="112"/>
      <c r="I31" s="112"/>
      <c r="J31" s="112"/>
      <c r="K31" s="112"/>
    </row>
    <row r="32" spans="1:15" ht="33.75" customHeight="1" x14ac:dyDescent="0.35">
      <c r="B32" s="124"/>
      <c r="C32" s="125" t="s">
        <v>66</v>
      </c>
      <c r="H32" s="126"/>
      <c r="I32" s="126"/>
      <c r="J32" s="126"/>
      <c r="K32" s="121"/>
    </row>
    <row r="33" spans="1:26" s="1" customFormat="1" ht="29.25" customHeight="1" x14ac:dyDescent="0.25">
      <c r="A33" s="209" t="s">
        <v>229</v>
      </c>
      <c r="B33" s="203" t="s">
        <v>80</v>
      </c>
      <c r="C33" s="204" t="s">
        <v>30</v>
      </c>
      <c r="D33" s="203" t="s">
        <v>31</v>
      </c>
      <c r="E33" s="203" t="s">
        <v>32</v>
      </c>
      <c r="F33" s="203" t="s">
        <v>51</v>
      </c>
      <c r="G33" s="205" t="s">
        <v>35</v>
      </c>
      <c r="H33" s="203" t="s">
        <v>34</v>
      </c>
      <c r="I33" s="204" t="s">
        <v>0</v>
      </c>
      <c r="J33" s="203" t="s">
        <v>1</v>
      </c>
      <c r="K33" s="206" t="s">
        <v>56</v>
      </c>
      <c r="L33" s="206" t="s">
        <v>57</v>
      </c>
      <c r="M33" s="206" t="s">
        <v>58</v>
      </c>
      <c r="N33" s="206" t="s">
        <v>59</v>
      </c>
      <c r="O33" s="206" t="s">
        <v>330</v>
      </c>
      <c r="P33" s="206" t="s">
        <v>60</v>
      </c>
      <c r="Q33" s="207" t="s">
        <v>112</v>
      </c>
      <c r="R33" s="207" t="s">
        <v>113</v>
      </c>
      <c r="S33" s="207" t="s">
        <v>111</v>
      </c>
      <c r="T33" s="207" t="s">
        <v>110</v>
      </c>
      <c r="U33" s="208" t="s">
        <v>107</v>
      </c>
      <c r="V33" s="208" t="s">
        <v>106</v>
      </c>
      <c r="W33" s="208" t="s">
        <v>108</v>
      </c>
      <c r="X33" s="208" t="s">
        <v>116</v>
      </c>
      <c r="Y33" s="208"/>
      <c r="Z33" s="208"/>
    </row>
    <row r="34" spans="1:26" customFormat="1" ht="17.100000000000001" customHeight="1" x14ac:dyDescent="0.25">
      <c r="A34" s="160"/>
      <c r="B34" s="160"/>
      <c r="C34" s="160"/>
      <c r="D34" s="164"/>
      <c r="E34" s="242"/>
      <c r="F34" s="242"/>
      <c r="G34" s="165"/>
      <c r="H34" s="243">
        <f t="shared" ref="H34:H53" si="0">IF(K34="Less Than MOQ",K34,IF(ISBLANK(B34),X34,SUM(K34:P34,X34)))</f>
        <v>0</v>
      </c>
      <c r="I34" s="160"/>
      <c r="J34" s="243">
        <f>I34*H34</f>
        <v>0</v>
      </c>
      <c r="K34" s="161">
        <f>IFERROR(IF(B34=ClassicBreakdown!$B$7,ClassicBreakdown!$G$5,IF('Order Form'!B34=ClassicBreakdown!$C$7,ClassicBreakdown!$G$5,IF('Order Form'!B34=ClassicBreakdown!$J$8,ClassicBreakdown!$L$7,IF('Order Form'!B34=ClassicBreakdown!$B$33,ClassicBreakdown!$D$32,IF('Order Form'!B34=ClassicBreakdown!$J$31,ClassicBreakdown!$L$30,IF('Order Form'!B34=ClassicBreakdown!$O$8,ClassicBreakdown!$Q$7,0)))))),"MOQ")</f>
        <v>0</v>
      </c>
      <c r="L34" s="162">
        <f>IF(B34="Etched",T34,IF(B34="Color Print",S34,IF(B34="Embossed",Q34,IF(B34="Debossed",R34,IF(B34="Polished Plate",#REF!,0)))))</f>
        <v>0</v>
      </c>
      <c r="M34" s="162">
        <f>IF(ISBLANK(E34),0,IF(B34="Strap Only",0,VLOOKUP(E34,ClassicData!$U:$V,2,FALSE)))</f>
        <v>0</v>
      </c>
      <c r="N34" s="162">
        <f>IF(ISBLANK(F34),0,VLOOKUP(F34,ClassicData!$Y:$Z,2,FALSE))</f>
        <v>0</v>
      </c>
      <c r="O34" s="162">
        <f t="shared" ref="O34:O53" si="1">(IF(ISBLANK(B34),0,IF(LEFT(B34,9)="CustomCap",CapPrice,0)))</f>
        <v>0</v>
      </c>
      <c r="P34" s="162">
        <f>IF(ISBLANK(G34),0,VLOOKUP(G34,ClassicData!$AB:$AC,2,FALSE))</f>
        <v>0</v>
      </c>
      <c r="Q34" s="163">
        <f>IF(U34=1,4.5,IF(V34=1,2,0))</f>
        <v>0</v>
      </c>
      <c r="R34" s="163">
        <f>IF(U34=1,4.5,IF(V34=1,2,0))</f>
        <v>0</v>
      </c>
      <c r="S34" s="163">
        <f>IF(ISBLANK(C34),0,IF(U34=1,'Go-In! &amp; Fast Eddie Package BD'!$G$32,IF('Order Form'!V34=1,'Go-In! &amp; Fast Eddie Package BD'!$G$4,IF('Order Form'!W34=1,0,0))))</f>
        <v>0</v>
      </c>
      <c r="T34" s="163">
        <f>IF(ISBLANK(C34),0,IF(U34=1,'Go-In! &amp; Fast Eddie Package BD'!$G$32,IF('Order Form'!V34=1,'Go-In! &amp; Fast Eddie Package BD'!$G$4,IF('Order Form'!W34=1,0,0))))</f>
        <v>0</v>
      </c>
      <c r="U34">
        <f t="shared" ref="U34:U53" si="2">IFERROR(IF(SEARCH("Fast Eddie",C34,1),1),0)</f>
        <v>0</v>
      </c>
      <c r="V34">
        <f t="shared" ref="V34:V53" si="3">IFERROR(IF(SEARCH("Go-In!",C34,1),1),0)</f>
        <v>0</v>
      </c>
      <c r="W34">
        <f t="shared" ref="W34:W53" si="4">IFERROR(IF(SEARCH("Classic",C34,1),1),0)</f>
        <v>0</v>
      </c>
      <c r="X34">
        <f>(IF(ISBLANK(E34),0,IF(B34="StrapOnly",VLOOKUP(E34,ClassicData!$AF:$AG,2,FALSE))))</f>
        <v>0</v>
      </c>
      <c r="Y34" s="237"/>
    </row>
    <row r="35" spans="1:26" customFormat="1" ht="17.100000000000001" customHeight="1" x14ac:dyDescent="0.25">
      <c r="A35" s="160"/>
      <c r="B35" s="160"/>
      <c r="C35" s="160"/>
      <c r="D35" s="164"/>
      <c r="E35" s="242"/>
      <c r="F35" s="242"/>
      <c r="G35" s="165"/>
      <c r="H35" s="243">
        <f t="shared" si="0"/>
        <v>0</v>
      </c>
      <c r="I35" s="160"/>
      <c r="J35" s="243">
        <f t="shared" ref="J35:J53" si="5">I35*H35</f>
        <v>0</v>
      </c>
      <c r="K35" s="161">
        <f>IFERROR(IF(B35=ClassicBreakdown!$B$7,ClassicBreakdown!$G$5,IF('Order Form'!B35=ClassicBreakdown!$C$7,ClassicBreakdown!$G$5,IF('Order Form'!B35=ClassicBreakdown!$J$8,ClassicBreakdown!$L$7,IF('Order Form'!B35=ClassicBreakdown!$B$33,ClassicBreakdown!$D$32,IF('Order Form'!B35=ClassicBreakdown!$J$31,ClassicBreakdown!$L$30,IF('Order Form'!B35=ClassicBreakdown!$O$8,ClassicBreakdown!$Q$7,0)))))),"MOQ")</f>
        <v>0</v>
      </c>
      <c r="L35" s="162">
        <f>IF(B35="Etched",T35,IF(B35="Color Print",S35,IF(B35="Embossed",Q35,IF(B35="Debossed",R35,IF(B35="Polished Plate",#REF!,0)))))</f>
        <v>0</v>
      </c>
      <c r="M35" s="162">
        <f>IF(ISBLANK(E35),0,IF(B35="Strap Only",0,VLOOKUP(E35,ClassicData!$U:$V,2,FALSE)))</f>
        <v>0</v>
      </c>
      <c r="N35" s="162">
        <f>IF(ISBLANK(F35),0,VLOOKUP(F35,ClassicData!$Y:$Z,2,FALSE))</f>
        <v>0</v>
      </c>
      <c r="O35" s="162">
        <f t="shared" si="1"/>
        <v>0</v>
      </c>
      <c r="P35" s="162">
        <f>IF(ISBLANK(G35),0,VLOOKUP(G35,ClassicData!$AB:$AC,2,FALSE))</f>
        <v>0</v>
      </c>
      <c r="Q35" s="163">
        <f t="shared" ref="Q35:Q53" si="6">IF(U35=1,4.5,IF(V35=1,2,0))</f>
        <v>0</v>
      </c>
      <c r="R35" s="163">
        <f t="shared" ref="R35:R53" si="7">IF(U35=1,4.5,IF(V35=1,2,0))</f>
        <v>0</v>
      </c>
      <c r="S35" s="163">
        <f>IF(ISBLANK(C35),0,IF(U35=1,'Go-In! &amp; Fast Eddie Package BD'!$G$32,IF('Order Form'!V35=1,'Go-In! &amp; Fast Eddie Package BD'!$G$4,IF('Order Form'!W35=1,0,0))))</f>
        <v>0</v>
      </c>
      <c r="T35" s="163">
        <f>IF(ISBLANK(C35),0,IF(U35=1,'Go-In! &amp; Fast Eddie Package BD'!$G$32,IF('Order Form'!V35=1,'Go-In! &amp; Fast Eddie Package BD'!$G$4,IF('Order Form'!W35=1,0,0))))</f>
        <v>0</v>
      </c>
      <c r="U35">
        <f t="shared" si="2"/>
        <v>0</v>
      </c>
      <c r="V35">
        <f t="shared" si="3"/>
        <v>0</v>
      </c>
      <c r="W35">
        <f t="shared" si="4"/>
        <v>0</v>
      </c>
      <c r="X35">
        <f>(IF(ISBLANK(E35),0,IF(B35="StrapOnly",VLOOKUP(E35,ClassicData!$AF:$AG,2,FALSE))))</f>
        <v>0</v>
      </c>
    </row>
    <row r="36" spans="1:26" customFormat="1" ht="17.100000000000001" customHeight="1" x14ac:dyDescent="0.25">
      <c r="A36" s="160"/>
      <c r="B36" s="160"/>
      <c r="C36" s="160"/>
      <c r="D36" s="164"/>
      <c r="E36" s="242"/>
      <c r="F36" s="242"/>
      <c r="G36" s="165"/>
      <c r="H36" s="243">
        <f t="shared" si="0"/>
        <v>0</v>
      </c>
      <c r="I36" s="160"/>
      <c r="J36" s="243">
        <f t="shared" si="5"/>
        <v>0</v>
      </c>
      <c r="K36" s="161">
        <f>IFERROR(IF(B36=ClassicBreakdown!$B$7,ClassicBreakdown!$G$5,IF('Order Form'!B36=ClassicBreakdown!$C$7,ClassicBreakdown!$G$5,IF('Order Form'!B36=ClassicBreakdown!$J$8,ClassicBreakdown!$L$7,IF('Order Form'!B36=ClassicBreakdown!$B$33,ClassicBreakdown!$D$32,IF('Order Form'!B36=ClassicBreakdown!$J$31,ClassicBreakdown!$L$30,IF('Order Form'!B36=ClassicBreakdown!$O$8,ClassicBreakdown!$Q$7,0)))))),"MOQ")</f>
        <v>0</v>
      </c>
      <c r="L36" s="162">
        <f>IF(B36="Etched",T36,IF(B36="Color Print",S36,IF(B36="Embossed",Q36,IF(B36="Debossed",R36,IF(B36="Polished Plate",#REF!,0)))))</f>
        <v>0</v>
      </c>
      <c r="M36" s="162">
        <f>IF(ISBLANK(E36),0,IF(B36="Strap Only",0,VLOOKUP(E36,ClassicData!$U:$V,2,FALSE)))</f>
        <v>0</v>
      </c>
      <c r="N36" s="162">
        <f>IF(ISBLANK(F36),0,VLOOKUP(F36,ClassicData!$Y:$Z,2,FALSE))</f>
        <v>0</v>
      </c>
      <c r="O36" s="162">
        <f t="shared" si="1"/>
        <v>0</v>
      </c>
      <c r="P36" s="162">
        <f>IF(ISBLANK(G36),0,VLOOKUP(G36,ClassicData!$AB:$AC,2,FALSE))</f>
        <v>0</v>
      </c>
      <c r="Q36" s="163">
        <f t="shared" si="6"/>
        <v>0</v>
      </c>
      <c r="R36" s="163">
        <f t="shared" si="7"/>
        <v>0</v>
      </c>
      <c r="S36" s="163">
        <f>IF(ISBLANK(C36),0,IF(U36=1,'Go-In! &amp; Fast Eddie Package BD'!$G$32,IF('Order Form'!V36=1,'Go-In! &amp; Fast Eddie Package BD'!$G$4,IF('Order Form'!W36=1,0,0))))</f>
        <v>0</v>
      </c>
      <c r="T36" s="163">
        <f>IF(ISBLANK(C36),0,IF(U36=1,'Go-In! &amp; Fast Eddie Package BD'!$G$32,IF('Order Form'!V36=1,'Go-In! &amp; Fast Eddie Package BD'!$G$4,IF('Order Form'!W36=1,0,0))))</f>
        <v>0</v>
      </c>
      <c r="U36">
        <f t="shared" si="2"/>
        <v>0</v>
      </c>
      <c r="V36">
        <f t="shared" si="3"/>
        <v>0</v>
      </c>
      <c r="W36">
        <f t="shared" si="4"/>
        <v>0</v>
      </c>
      <c r="X36">
        <f>(IF(ISBLANK(E36),0,IF(B36="StrapOnly",VLOOKUP(E36,ClassicData!$AF:$AG,2,FALSE))))</f>
        <v>0</v>
      </c>
    </row>
    <row r="37" spans="1:26" customFormat="1" ht="17.100000000000001" customHeight="1" x14ac:dyDescent="0.25">
      <c r="A37" s="160"/>
      <c r="B37" s="160"/>
      <c r="C37" s="160"/>
      <c r="D37" s="164"/>
      <c r="E37" s="242"/>
      <c r="F37" s="242"/>
      <c r="G37" s="165"/>
      <c r="H37" s="243">
        <f t="shared" si="0"/>
        <v>0</v>
      </c>
      <c r="I37" s="160"/>
      <c r="J37" s="243">
        <f t="shared" si="5"/>
        <v>0</v>
      </c>
      <c r="K37" s="161">
        <f>IFERROR(IF(B37=ClassicBreakdown!$B$7,ClassicBreakdown!$G$5,IF('Order Form'!B37=ClassicBreakdown!$C$7,ClassicBreakdown!$G$5,IF('Order Form'!B37=ClassicBreakdown!$J$8,ClassicBreakdown!$L$7,IF('Order Form'!B37=ClassicBreakdown!$B$33,ClassicBreakdown!$D$32,IF('Order Form'!B37=ClassicBreakdown!$J$31,ClassicBreakdown!$L$30,IF('Order Form'!B37=ClassicBreakdown!$O$8,ClassicBreakdown!$Q$7,0)))))),"MOQ")</f>
        <v>0</v>
      </c>
      <c r="L37" s="162">
        <f>IF(B37="Etched",T37,IF(B37="Color Print",S37,IF(B37="Embossed",Q37,IF(B37="Debossed",R37,IF(B37="Polished Plate",#REF!,0)))))</f>
        <v>0</v>
      </c>
      <c r="M37" s="162">
        <f>IF(ISBLANK(E37),0,IF(B37="Strap Only",0,VLOOKUP(E37,ClassicData!$U:$V,2,FALSE)))</f>
        <v>0</v>
      </c>
      <c r="N37" s="162">
        <f>IF(ISBLANK(F37),0,VLOOKUP(F37,ClassicData!$Y:$Z,2,FALSE))</f>
        <v>0</v>
      </c>
      <c r="O37" s="162">
        <f t="shared" si="1"/>
        <v>0</v>
      </c>
      <c r="P37" s="162">
        <f>IF(ISBLANK(G37),0,VLOOKUP(G37,ClassicData!$AB:$AC,2,FALSE))</f>
        <v>0</v>
      </c>
      <c r="Q37" s="163">
        <f t="shared" si="6"/>
        <v>0</v>
      </c>
      <c r="R37" s="163">
        <f t="shared" si="7"/>
        <v>0</v>
      </c>
      <c r="S37" s="163">
        <f>IF(ISBLANK(C37),0,IF(U37=1,'Go-In! &amp; Fast Eddie Package BD'!$G$32,IF('Order Form'!V37=1,'Go-In! &amp; Fast Eddie Package BD'!$G$4,IF('Order Form'!W37=1,0,0))))</f>
        <v>0</v>
      </c>
      <c r="T37" s="163">
        <f>IF(ISBLANK(C37),0,IF(U37=1,'Go-In! &amp; Fast Eddie Package BD'!$G$32,IF('Order Form'!V37=1,'Go-In! &amp; Fast Eddie Package BD'!$G$4,IF('Order Form'!W37=1,0,0))))</f>
        <v>0</v>
      </c>
      <c r="U37">
        <f t="shared" si="2"/>
        <v>0</v>
      </c>
      <c r="V37">
        <f t="shared" si="3"/>
        <v>0</v>
      </c>
      <c r="W37">
        <f t="shared" si="4"/>
        <v>0</v>
      </c>
      <c r="X37">
        <f>(IF(ISBLANK(E37),0,IF(B37="StrapOnly",VLOOKUP(E37,ClassicData!$AF:$AG,2,FALSE))))</f>
        <v>0</v>
      </c>
    </row>
    <row r="38" spans="1:26" customFormat="1" ht="17.100000000000001" customHeight="1" x14ac:dyDescent="0.25">
      <c r="A38" s="160"/>
      <c r="B38" s="160"/>
      <c r="C38" s="160"/>
      <c r="D38" s="164"/>
      <c r="E38" s="242"/>
      <c r="F38" s="242"/>
      <c r="G38" s="165"/>
      <c r="H38" s="243">
        <f t="shared" si="0"/>
        <v>0</v>
      </c>
      <c r="I38" s="160"/>
      <c r="J38" s="243">
        <f t="shared" si="5"/>
        <v>0</v>
      </c>
      <c r="K38" s="161">
        <f>IFERROR(IF(B38=ClassicBreakdown!$B$7,ClassicBreakdown!$G$5,IF('Order Form'!B38=ClassicBreakdown!$C$7,ClassicBreakdown!$G$5,IF('Order Form'!B38=ClassicBreakdown!$J$8,ClassicBreakdown!$L$7,IF('Order Form'!B38=ClassicBreakdown!$B$33,ClassicBreakdown!$D$32,IF('Order Form'!B38=ClassicBreakdown!$J$31,ClassicBreakdown!$L$30,IF('Order Form'!B38=ClassicBreakdown!$O$8,ClassicBreakdown!$Q$7,0)))))),"MOQ")</f>
        <v>0</v>
      </c>
      <c r="L38" s="162">
        <f>IF(B38="Etched",T38,IF(B38="Color Print",S38,IF(B38="Embossed",Q38,IF(B38="Debossed",R38,IF(B38="Polished Plate",#REF!,0)))))</f>
        <v>0</v>
      </c>
      <c r="M38" s="162">
        <f>IF(ISBLANK(E38),0,IF(B38="Strap Only",0,VLOOKUP(E38,ClassicData!$U:$V,2,FALSE)))</f>
        <v>0</v>
      </c>
      <c r="N38" s="162">
        <f>IF(ISBLANK(F38),0,VLOOKUP(F38,ClassicData!$Y:$Z,2,FALSE))</f>
        <v>0</v>
      </c>
      <c r="O38" s="162">
        <f t="shared" si="1"/>
        <v>0</v>
      </c>
      <c r="P38" s="162">
        <f>IF(ISBLANK(G38),0,VLOOKUP(G38,ClassicData!$AB:$AC,2,FALSE))</f>
        <v>0</v>
      </c>
      <c r="Q38" s="163">
        <f t="shared" si="6"/>
        <v>0</v>
      </c>
      <c r="R38" s="163">
        <f t="shared" si="7"/>
        <v>0</v>
      </c>
      <c r="S38" s="163">
        <f>IF(ISBLANK(C38),0,IF(U38=1,'Go-In! &amp; Fast Eddie Package BD'!$G$32,IF('Order Form'!V38=1,'Go-In! &amp; Fast Eddie Package BD'!$G$4,IF('Order Form'!W38=1,0,0))))</f>
        <v>0</v>
      </c>
      <c r="T38" s="163">
        <f>IF(ISBLANK(C38),0,IF(U38=1,'Go-In! &amp; Fast Eddie Package BD'!$G$32,IF('Order Form'!V38=1,'Go-In! &amp; Fast Eddie Package BD'!$G$4,IF('Order Form'!W38=1,0,0))))</f>
        <v>0</v>
      </c>
      <c r="U38">
        <f t="shared" si="2"/>
        <v>0</v>
      </c>
      <c r="V38">
        <f t="shared" si="3"/>
        <v>0</v>
      </c>
      <c r="W38">
        <f t="shared" si="4"/>
        <v>0</v>
      </c>
      <c r="X38">
        <f>(IF(ISBLANK(E38),0,IF(B38="StrapOnly",VLOOKUP(E38,ClassicData!$AF:$AG,2,FALSE))))</f>
        <v>0</v>
      </c>
    </row>
    <row r="39" spans="1:26" customFormat="1" ht="17.100000000000001" customHeight="1" x14ac:dyDescent="0.25">
      <c r="A39" s="160"/>
      <c r="B39" s="160"/>
      <c r="C39" s="160"/>
      <c r="D39" s="164"/>
      <c r="E39" s="242"/>
      <c r="F39" s="242"/>
      <c r="G39" s="165"/>
      <c r="H39" s="243">
        <f t="shared" si="0"/>
        <v>0</v>
      </c>
      <c r="I39" s="160"/>
      <c r="J39" s="243">
        <f t="shared" si="5"/>
        <v>0</v>
      </c>
      <c r="K39" s="161">
        <f>IFERROR(IF(B39=ClassicBreakdown!$B$7,ClassicBreakdown!$G$5,IF('Order Form'!B39=ClassicBreakdown!$C$7,ClassicBreakdown!$G$5,IF('Order Form'!B39=ClassicBreakdown!$J$8,ClassicBreakdown!$L$7,IF('Order Form'!B39=ClassicBreakdown!$B$33,ClassicBreakdown!$D$32,IF('Order Form'!B39=ClassicBreakdown!$J$31,ClassicBreakdown!$L$30,IF('Order Form'!B39=ClassicBreakdown!$O$8,ClassicBreakdown!$Q$7,0)))))),"MOQ")</f>
        <v>0</v>
      </c>
      <c r="L39" s="162">
        <f>IF(B39="Etched",T39,IF(B39="Color Print",S39,IF(B39="Embossed",Q39,IF(B39="Debossed",R39,IF(B39="Polished Plate",#REF!,0)))))</f>
        <v>0</v>
      </c>
      <c r="M39" s="162">
        <f>IF(ISBLANK(E39),0,IF(B39="Strap Only",0,VLOOKUP(E39,ClassicData!$U:$V,2,FALSE)))</f>
        <v>0</v>
      </c>
      <c r="N39" s="162">
        <f>IF(ISBLANK(F39),0,VLOOKUP(F39,ClassicData!$Y:$Z,2,FALSE))</f>
        <v>0</v>
      </c>
      <c r="O39" s="162">
        <f t="shared" si="1"/>
        <v>0</v>
      </c>
      <c r="P39" s="162">
        <f>IF(ISBLANK(G39),0,VLOOKUP(G39,ClassicData!$AB:$AC,2,FALSE))</f>
        <v>0</v>
      </c>
      <c r="Q39" s="163">
        <f t="shared" si="6"/>
        <v>0</v>
      </c>
      <c r="R39" s="163">
        <f t="shared" si="7"/>
        <v>0</v>
      </c>
      <c r="S39" s="163">
        <f>IF(ISBLANK(C39),0,IF(U39=1,'Go-In! &amp; Fast Eddie Package BD'!$G$32,IF('Order Form'!V39=1,'Go-In! &amp; Fast Eddie Package BD'!$G$4,IF('Order Form'!W39=1,0,0))))</f>
        <v>0</v>
      </c>
      <c r="T39" s="163">
        <f>IF(ISBLANK(C39),0,IF(U39=1,'Go-In! &amp; Fast Eddie Package BD'!$G$32,IF('Order Form'!V39=1,'Go-In! &amp; Fast Eddie Package BD'!$G$4,IF('Order Form'!W39=1,0,0))))</f>
        <v>0</v>
      </c>
      <c r="U39">
        <f t="shared" si="2"/>
        <v>0</v>
      </c>
      <c r="V39">
        <f t="shared" si="3"/>
        <v>0</v>
      </c>
      <c r="W39">
        <f t="shared" si="4"/>
        <v>0</v>
      </c>
      <c r="X39">
        <f>(IF(ISBLANK(E39),0,IF(B39="StrapOnly",VLOOKUP(E39,ClassicData!$AF:$AG,2,FALSE))))</f>
        <v>0</v>
      </c>
    </row>
    <row r="40" spans="1:26" customFormat="1" ht="17.100000000000001" customHeight="1" x14ac:dyDescent="0.25">
      <c r="A40" s="160"/>
      <c r="B40" s="160"/>
      <c r="C40" s="160"/>
      <c r="D40" s="164"/>
      <c r="E40" s="242"/>
      <c r="F40" s="242"/>
      <c r="G40" s="165"/>
      <c r="H40" s="243">
        <f t="shared" si="0"/>
        <v>0</v>
      </c>
      <c r="I40" s="160"/>
      <c r="J40" s="243">
        <f t="shared" si="5"/>
        <v>0</v>
      </c>
      <c r="K40" s="161">
        <f>IFERROR(IF(B40=ClassicBreakdown!$B$7,ClassicBreakdown!$G$5,IF('Order Form'!B40=ClassicBreakdown!$C$7,ClassicBreakdown!$G$5,IF('Order Form'!B40=ClassicBreakdown!$J$8,ClassicBreakdown!$L$7,IF('Order Form'!B40=ClassicBreakdown!$B$33,ClassicBreakdown!$D$32,IF('Order Form'!B40=ClassicBreakdown!$J$31,ClassicBreakdown!$L$30,IF('Order Form'!B40=ClassicBreakdown!$O$8,ClassicBreakdown!$Q$7,0)))))),"MOQ")</f>
        <v>0</v>
      </c>
      <c r="L40" s="162">
        <f>IF(B40="Etched",T40,IF(B40="Color Print",S40,IF(B40="Embossed",Q40,IF(B40="Debossed",R40,IF(B40="Polished Plate",#REF!,0)))))</f>
        <v>0</v>
      </c>
      <c r="M40" s="162">
        <f>IF(ISBLANK(E40),0,IF(B40="Strap Only",0,VLOOKUP(E40,ClassicData!$U:$V,2,FALSE)))</f>
        <v>0</v>
      </c>
      <c r="N40" s="162">
        <f>IF(ISBLANK(F40),0,VLOOKUP(F40,ClassicData!$Y:$Z,2,FALSE))</f>
        <v>0</v>
      </c>
      <c r="O40" s="162">
        <f t="shared" si="1"/>
        <v>0</v>
      </c>
      <c r="P40" s="162">
        <f>IF(ISBLANK(G40),0,VLOOKUP(G40,ClassicData!$AB:$AC,2,FALSE))</f>
        <v>0</v>
      </c>
      <c r="Q40" s="163">
        <f t="shared" si="6"/>
        <v>0</v>
      </c>
      <c r="R40" s="163">
        <f t="shared" si="7"/>
        <v>0</v>
      </c>
      <c r="S40" s="163">
        <f>IF(ISBLANK(C40),0,IF(U40=1,'Go-In! &amp; Fast Eddie Package BD'!$G$32,IF('Order Form'!V40=1,'Go-In! &amp; Fast Eddie Package BD'!$G$4,IF('Order Form'!W40=1,0,0))))</f>
        <v>0</v>
      </c>
      <c r="T40" s="163">
        <f>IF(ISBLANK(C40),0,IF(U40=1,'Go-In! &amp; Fast Eddie Package BD'!$G$32,IF('Order Form'!V40=1,'Go-In! &amp; Fast Eddie Package BD'!$G$4,IF('Order Form'!W40=1,0,0))))</f>
        <v>0</v>
      </c>
      <c r="U40">
        <f t="shared" si="2"/>
        <v>0</v>
      </c>
      <c r="V40">
        <f t="shared" si="3"/>
        <v>0</v>
      </c>
      <c r="W40">
        <f t="shared" si="4"/>
        <v>0</v>
      </c>
      <c r="X40">
        <f>(IF(ISBLANK(E40),0,IF(B40="StrapOnly",VLOOKUP(E40,ClassicData!$AF:$AG,2,FALSE))))</f>
        <v>0</v>
      </c>
    </row>
    <row r="41" spans="1:26" customFormat="1" ht="17.100000000000001" customHeight="1" x14ac:dyDescent="0.25">
      <c r="A41" s="160"/>
      <c r="B41" s="160"/>
      <c r="C41" s="160"/>
      <c r="D41" s="164"/>
      <c r="E41" s="242"/>
      <c r="F41" s="242"/>
      <c r="G41" s="165"/>
      <c r="H41" s="243">
        <f t="shared" si="0"/>
        <v>0</v>
      </c>
      <c r="I41" s="160"/>
      <c r="J41" s="243">
        <f t="shared" si="5"/>
        <v>0</v>
      </c>
      <c r="K41" s="161">
        <f>IFERROR(IF(B41=ClassicBreakdown!$B$7,ClassicBreakdown!$G$5,IF('Order Form'!B41=ClassicBreakdown!$C$7,ClassicBreakdown!$G$5,IF('Order Form'!B41=ClassicBreakdown!$J$8,ClassicBreakdown!$L$7,IF('Order Form'!B41=ClassicBreakdown!$B$33,ClassicBreakdown!$D$32,IF('Order Form'!B41=ClassicBreakdown!$J$31,ClassicBreakdown!$L$30,IF('Order Form'!B41=ClassicBreakdown!$O$8,ClassicBreakdown!$Q$7,0)))))),"MOQ")</f>
        <v>0</v>
      </c>
      <c r="L41" s="162">
        <f>IF(B41="Etched",T41,IF(B41="Color Print",S41,IF(B41="Embossed",Q41,IF(B41="Debossed",R41,IF(B41="Polished Plate",#REF!,0)))))</f>
        <v>0</v>
      </c>
      <c r="M41" s="162">
        <f>IF(ISBLANK(E41),0,IF(B41="Strap Only",0,VLOOKUP(E41,ClassicData!$U:$V,2,FALSE)))</f>
        <v>0</v>
      </c>
      <c r="N41" s="162">
        <f>IF(ISBLANK(F41),0,VLOOKUP(F41,ClassicData!$Y:$Z,2,FALSE))</f>
        <v>0</v>
      </c>
      <c r="O41" s="162">
        <f t="shared" si="1"/>
        <v>0</v>
      </c>
      <c r="P41" s="162">
        <f>IF(ISBLANK(G41),0,VLOOKUP(G41,ClassicData!$AB:$AC,2,FALSE))</f>
        <v>0</v>
      </c>
      <c r="Q41" s="163">
        <f t="shared" si="6"/>
        <v>0</v>
      </c>
      <c r="R41" s="163">
        <f t="shared" si="7"/>
        <v>0</v>
      </c>
      <c r="S41" s="163">
        <f>IF(ISBLANK(C41),0,IF(U41=1,'Go-In! &amp; Fast Eddie Package BD'!$G$32,IF('Order Form'!V41=1,'Go-In! &amp; Fast Eddie Package BD'!$G$4,IF('Order Form'!W41=1,0,0))))</f>
        <v>0</v>
      </c>
      <c r="T41" s="163">
        <f>IF(ISBLANK(C41),0,IF(U41=1,'Go-In! &amp; Fast Eddie Package BD'!$G$32,IF('Order Form'!V41=1,'Go-In! &amp; Fast Eddie Package BD'!$G$4,IF('Order Form'!W41=1,0,0))))</f>
        <v>0</v>
      </c>
      <c r="U41">
        <f t="shared" si="2"/>
        <v>0</v>
      </c>
      <c r="V41">
        <f t="shared" si="3"/>
        <v>0</v>
      </c>
      <c r="W41">
        <f t="shared" si="4"/>
        <v>0</v>
      </c>
      <c r="X41">
        <f>(IF(ISBLANK(E41),0,IF(B41="StrapOnly",VLOOKUP(E41,ClassicData!$AF:$AG,2,FALSE))))</f>
        <v>0</v>
      </c>
    </row>
    <row r="42" spans="1:26" customFormat="1" ht="17.100000000000001" customHeight="1" x14ac:dyDescent="0.25">
      <c r="A42" s="160"/>
      <c r="B42" s="160"/>
      <c r="C42" s="160"/>
      <c r="D42" s="164"/>
      <c r="E42" s="242"/>
      <c r="F42" s="242"/>
      <c r="G42" s="165"/>
      <c r="H42" s="243">
        <f t="shared" si="0"/>
        <v>0</v>
      </c>
      <c r="I42" s="160"/>
      <c r="J42" s="243">
        <f t="shared" si="5"/>
        <v>0</v>
      </c>
      <c r="K42" s="161">
        <f>IFERROR(IF(B42=ClassicBreakdown!$B$7,ClassicBreakdown!$G$5,IF('Order Form'!B42=ClassicBreakdown!$C$7,ClassicBreakdown!$G$5,IF('Order Form'!B42=ClassicBreakdown!$J$8,ClassicBreakdown!$L$7,IF('Order Form'!B42=ClassicBreakdown!$B$33,ClassicBreakdown!$D$32,IF('Order Form'!B42=ClassicBreakdown!$J$31,ClassicBreakdown!$L$30,IF('Order Form'!B42=ClassicBreakdown!$O$8,ClassicBreakdown!$Q$7,0)))))),"MOQ")</f>
        <v>0</v>
      </c>
      <c r="L42" s="162">
        <f>IF(B42="Etched",T42,IF(B42="Color Print",S42,IF(B42="Embossed",Q42,IF(B42="Debossed",R42,IF(B42="Polished Plate",#REF!,0)))))</f>
        <v>0</v>
      </c>
      <c r="M42" s="162">
        <f>IF(ISBLANK(E42),0,IF(B42="Strap Only",0,VLOOKUP(E42,ClassicData!$U:$V,2,FALSE)))</f>
        <v>0</v>
      </c>
      <c r="N42" s="162">
        <f>IF(ISBLANK(F42),0,VLOOKUP(F42,ClassicData!$Y:$Z,2,FALSE))</f>
        <v>0</v>
      </c>
      <c r="O42" s="162">
        <f t="shared" si="1"/>
        <v>0</v>
      </c>
      <c r="P42" s="162">
        <f>IF(ISBLANK(G42),0,VLOOKUP(G42,ClassicData!$AB:$AC,2,FALSE))</f>
        <v>0</v>
      </c>
      <c r="Q42" s="163">
        <f t="shared" si="6"/>
        <v>0</v>
      </c>
      <c r="R42" s="163">
        <f t="shared" si="7"/>
        <v>0</v>
      </c>
      <c r="S42" s="163">
        <f>IF(ISBLANK(C42),0,IF(U42=1,'Go-In! &amp; Fast Eddie Package BD'!$G$32,IF('Order Form'!V42=1,'Go-In! &amp; Fast Eddie Package BD'!$G$4,IF('Order Form'!W42=1,0,0))))</f>
        <v>0</v>
      </c>
      <c r="T42" s="163">
        <f>IF(ISBLANK(C42),0,IF(U42=1,'Go-In! &amp; Fast Eddie Package BD'!$G$32,IF('Order Form'!V42=1,'Go-In! &amp; Fast Eddie Package BD'!$G$4,IF('Order Form'!W42=1,0,0))))</f>
        <v>0</v>
      </c>
      <c r="U42">
        <f t="shared" si="2"/>
        <v>0</v>
      </c>
      <c r="V42">
        <f t="shared" si="3"/>
        <v>0</v>
      </c>
      <c r="W42">
        <f t="shared" si="4"/>
        <v>0</v>
      </c>
      <c r="X42">
        <f>(IF(ISBLANK(E42),0,IF(B42="StrapOnly",VLOOKUP(E42,ClassicData!$AF:$AG,2,FALSE))))</f>
        <v>0</v>
      </c>
    </row>
    <row r="43" spans="1:26" customFormat="1" ht="17.100000000000001" customHeight="1" x14ac:dyDescent="0.25">
      <c r="A43" s="160"/>
      <c r="B43" s="160"/>
      <c r="C43" s="160"/>
      <c r="D43" s="164"/>
      <c r="E43" s="242"/>
      <c r="F43" s="242"/>
      <c r="G43" s="165"/>
      <c r="H43" s="243">
        <f t="shared" si="0"/>
        <v>0</v>
      </c>
      <c r="I43" s="160"/>
      <c r="J43" s="243">
        <f t="shared" si="5"/>
        <v>0</v>
      </c>
      <c r="K43" s="161">
        <f>IFERROR(IF(B43=ClassicBreakdown!$B$7,ClassicBreakdown!$G$5,IF('Order Form'!B43=ClassicBreakdown!$C$7,ClassicBreakdown!$G$5,IF('Order Form'!B43=ClassicBreakdown!$J$8,ClassicBreakdown!$L$7,IF('Order Form'!B43=ClassicBreakdown!$B$33,ClassicBreakdown!$D$32,IF('Order Form'!B43=ClassicBreakdown!$J$31,ClassicBreakdown!$L$30,IF('Order Form'!B43=ClassicBreakdown!$O$8,ClassicBreakdown!$Q$7,0)))))),"MOQ")</f>
        <v>0</v>
      </c>
      <c r="L43" s="162">
        <f>IF(B43="Etched",T43,IF(B43="Color Print",S43,IF(B43="Embossed",Q43,IF(B43="Debossed",R43,IF(B43="Polished Plate",#REF!,0)))))</f>
        <v>0</v>
      </c>
      <c r="M43" s="162">
        <f>IF(ISBLANK(E43),0,IF(B43="Strap Only",0,VLOOKUP(E43,ClassicData!$U:$V,2,FALSE)))</f>
        <v>0</v>
      </c>
      <c r="N43" s="162">
        <f>IF(ISBLANK(F43),0,VLOOKUP(F43,ClassicData!$Y:$Z,2,FALSE))</f>
        <v>0</v>
      </c>
      <c r="O43" s="162">
        <f t="shared" si="1"/>
        <v>0</v>
      </c>
      <c r="P43" s="162">
        <f>IF(ISBLANK(G43),0,VLOOKUP(G43,ClassicData!$AB:$AC,2,FALSE))</f>
        <v>0</v>
      </c>
      <c r="Q43" s="163">
        <f t="shared" si="6"/>
        <v>0</v>
      </c>
      <c r="R43" s="163">
        <f t="shared" si="7"/>
        <v>0</v>
      </c>
      <c r="S43" s="163">
        <f>IF(ISBLANK(C43),0,IF(U43=1,'Go-In! &amp; Fast Eddie Package BD'!$G$32,IF('Order Form'!V43=1,'Go-In! &amp; Fast Eddie Package BD'!$G$4,IF('Order Form'!W43=1,0,0))))</f>
        <v>0</v>
      </c>
      <c r="T43" s="163">
        <f>IF(ISBLANK(C43),0,IF(U43=1,'Go-In! &amp; Fast Eddie Package BD'!$G$32,IF('Order Form'!V43=1,'Go-In! &amp; Fast Eddie Package BD'!$G$4,IF('Order Form'!W43=1,0,0))))</f>
        <v>0</v>
      </c>
      <c r="U43">
        <f t="shared" si="2"/>
        <v>0</v>
      </c>
      <c r="V43">
        <f t="shared" si="3"/>
        <v>0</v>
      </c>
      <c r="W43">
        <f t="shared" si="4"/>
        <v>0</v>
      </c>
      <c r="X43">
        <f>(IF(ISBLANK(E43),0,IF(B43="StrapOnly",VLOOKUP(E43,ClassicData!$AF:$AG,2,FALSE))))</f>
        <v>0</v>
      </c>
    </row>
    <row r="44" spans="1:26" customFormat="1" ht="17.100000000000001" customHeight="1" x14ac:dyDescent="0.25">
      <c r="A44" s="160"/>
      <c r="B44" s="160"/>
      <c r="C44" s="160"/>
      <c r="D44" s="164"/>
      <c r="E44" s="242"/>
      <c r="F44" s="242"/>
      <c r="G44" s="165"/>
      <c r="H44" s="243">
        <f t="shared" si="0"/>
        <v>0</v>
      </c>
      <c r="I44" s="160"/>
      <c r="J44" s="243">
        <f t="shared" si="5"/>
        <v>0</v>
      </c>
      <c r="K44" s="161">
        <f>IFERROR(IF(B44=ClassicBreakdown!$B$7,ClassicBreakdown!$G$5,IF('Order Form'!B44=ClassicBreakdown!$C$7,ClassicBreakdown!$G$5,IF('Order Form'!B44=ClassicBreakdown!$J$8,ClassicBreakdown!$L$7,IF('Order Form'!B44=ClassicBreakdown!$B$33,ClassicBreakdown!$D$32,IF('Order Form'!B44=ClassicBreakdown!$J$31,ClassicBreakdown!$L$30,IF('Order Form'!B44=ClassicBreakdown!$O$8,ClassicBreakdown!$Q$7,0)))))),"MOQ")</f>
        <v>0</v>
      </c>
      <c r="L44" s="162">
        <f>IF(B44="Etched",T44,IF(B44="Color Print",S44,IF(B44="Embossed",Q44,IF(B44="Debossed",R44,IF(B44="Polished Plate",#REF!,0)))))</f>
        <v>0</v>
      </c>
      <c r="M44" s="162">
        <f>IF(ISBLANK(E44),0,IF(B44="Strap Only",0,VLOOKUP(E44,ClassicData!$U:$V,2,FALSE)))</f>
        <v>0</v>
      </c>
      <c r="N44" s="162">
        <f>IF(ISBLANK(F44),0,VLOOKUP(F44,ClassicData!$Y:$Z,2,FALSE))</f>
        <v>0</v>
      </c>
      <c r="O44" s="162">
        <f t="shared" si="1"/>
        <v>0</v>
      </c>
      <c r="P44" s="162">
        <f>IF(ISBLANK(G44),0,VLOOKUP(G44,ClassicData!$AB:$AC,2,FALSE))</f>
        <v>0</v>
      </c>
      <c r="Q44" s="163">
        <f t="shared" si="6"/>
        <v>0</v>
      </c>
      <c r="R44" s="163">
        <f t="shared" si="7"/>
        <v>0</v>
      </c>
      <c r="S44" s="163">
        <f>IF(ISBLANK(C44),0,IF(U44=1,'Go-In! &amp; Fast Eddie Package BD'!$G$32,IF('Order Form'!V44=1,'Go-In! &amp; Fast Eddie Package BD'!$G$4,IF('Order Form'!W44=1,0,0))))</f>
        <v>0</v>
      </c>
      <c r="T44" s="163">
        <f>IF(ISBLANK(C44),0,IF(U44=1,'Go-In! &amp; Fast Eddie Package BD'!$G$32,IF('Order Form'!V44=1,'Go-In! &amp; Fast Eddie Package BD'!$G$4,IF('Order Form'!W44=1,0,0))))</f>
        <v>0</v>
      </c>
      <c r="U44">
        <f t="shared" si="2"/>
        <v>0</v>
      </c>
      <c r="V44">
        <f t="shared" si="3"/>
        <v>0</v>
      </c>
      <c r="W44">
        <f t="shared" si="4"/>
        <v>0</v>
      </c>
      <c r="X44">
        <f>(IF(ISBLANK(E44),0,IF(B44="StrapOnly",VLOOKUP(E44,ClassicData!$AF:$AG,2,FALSE))))</f>
        <v>0</v>
      </c>
    </row>
    <row r="45" spans="1:26" customFormat="1" ht="17.100000000000001" customHeight="1" x14ac:dyDescent="0.25">
      <c r="A45" s="160"/>
      <c r="B45" s="160"/>
      <c r="C45" s="160"/>
      <c r="D45" s="164"/>
      <c r="E45" s="242"/>
      <c r="F45" s="242"/>
      <c r="G45" s="165"/>
      <c r="H45" s="243">
        <f t="shared" si="0"/>
        <v>0</v>
      </c>
      <c r="I45" s="160"/>
      <c r="J45" s="243">
        <f t="shared" si="5"/>
        <v>0</v>
      </c>
      <c r="K45" s="161">
        <f>IFERROR(IF(B45=ClassicBreakdown!$B$7,ClassicBreakdown!$G$5,IF('Order Form'!B45=ClassicBreakdown!$C$7,ClassicBreakdown!$G$5,IF('Order Form'!B45=ClassicBreakdown!$J$8,ClassicBreakdown!$L$7,IF('Order Form'!B45=ClassicBreakdown!$B$33,ClassicBreakdown!$D$32,IF('Order Form'!B45=ClassicBreakdown!$J$31,ClassicBreakdown!$L$30,IF('Order Form'!B45=ClassicBreakdown!$O$8,ClassicBreakdown!$Q$7,0)))))),"MOQ")</f>
        <v>0</v>
      </c>
      <c r="L45" s="162">
        <f>IF(B45="Etched",T45,IF(B45="Color Print",S45,IF(B45="Embossed",Q45,IF(B45="Debossed",R45,IF(B45="Polished Plate",#REF!,0)))))</f>
        <v>0</v>
      </c>
      <c r="M45" s="162">
        <f>IF(ISBLANK(E45),0,IF(B45="Strap Only",0,VLOOKUP(E45,ClassicData!$U:$V,2,FALSE)))</f>
        <v>0</v>
      </c>
      <c r="N45" s="162">
        <f>IF(ISBLANK(F45),0,VLOOKUP(F45,ClassicData!$Y:$Z,2,FALSE))</f>
        <v>0</v>
      </c>
      <c r="O45" s="162">
        <f t="shared" si="1"/>
        <v>0</v>
      </c>
      <c r="P45" s="162">
        <f>IF(ISBLANK(G45),0,VLOOKUP(G45,ClassicData!$AB:$AC,2,FALSE))</f>
        <v>0</v>
      </c>
      <c r="Q45" s="163">
        <f t="shared" si="6"/>
        <v>0</v>
      </c>
      <c r="R45" s="163">
        <f t="shared" si="7"/>
        <v>0</v>
      </c>
      <c r="S45" s="163">
        <f>IF(ISBLANK(C45),0,IF(U45=1,'Go-In! &amp; Fast Eddie Package BD'!$G$32,IF('Order Form'!V45=1,'Go-In! &amp; Fast Eddie Package BD'!$G$4,IF('Order Form'!W45=1,0,0))))</f>
        <v>0</v>
      </c>
      <c r="T45" s="163">
        <f>IF(ISBLANK(C45),0,IF(U45=1,'Go-In! &amp; Fast Eddie Package BD'!$G$32,IF('Order Form'!V45=1,'Go-In! &amp; Fast Eddie Package BD'!$G$4,IF('Order Form'!W45=1,0,0))))</f>
        <v>0</v>
      </c>
      <c r="U45">
        <f t="shared" si="2"/>
        <v>0</v>
      </c>
      <c r="V45">
        <f t="shared" si="3"/>
        <v>0</v>
      </c>
      <c r="W45">
        <f t="shared" si="4"/>
        <v>0</v>
      </c>
      <c r="X45">
        <f>(IF(ISBLANK(E45),0,IF(B45="StrapOnly",VLOOKUP(E45,ClassicData!$AF:$AG,2,FALSE))))</f>
        <v>0</v>
      </c>
    </row>
    <row r="46" spans="1:26" customFormat="1" ht="17.100000000000001" customHeight="1" x14ac:dyDescent="0.25">
      <c r="A46" s="160"/>
      <c r="B46" s="160"/>
      <c r="C46" s="160"/>
      <c r="D46" s="164"/>
      <c r="E46" s="242"/>
      <c r="F46" s="242"/>
      <c r="G46" s="165"/>
      <c r="H46" s="243">
        <f t="shared" si="0"/>
        <v>0</v>
      </c>
      <c r="I46" s="160"/>
      <c r="J46" s="243">
        <f t="shared" si="5"/>
        <v>0</v>
      </c>
      <c r="K46" s="161">
        <f>IFERROR(IF(B46=ClassicBreakdown!$B$7,ClassicBreakdown!$G$5,IF('Order Form'!B46=ClassicBreakdown!$C$7,ClassicBreakdown!$G$5,IF('Order Form'!B46=ClassicBreakdown!$J$8,ClassicBreakdown!$L$7,IF('Order Form'!B46=ClassicBreakdown!$B$33,ClassicBreakdown!$D$32,IF('Order Form'!B46=ClassicBreakdown!$J$31,ClassicBreakdown!$L$30,IF('Order Form'!B46=ClassicBreakdown!$O$8,ClassicBreakdown!$Q$7,0)))))),"MOQ")</f>
        <v>0</v>
      </c>
      <c r="L46" s="162">
        <f>IF(B46="Etched",T46,IF(B46="Color Print",S46,IF(B46="Embossed",Q46,IF(B46="Debossed",R46,IF(B46="Polished Plate",#REF!,0)))))</f>
        <v>0</v>
      </c>
      <c r="M46" s="162">
        <f>IF(ISBLANK(E46),0,IF(B46="Strap Only",0,VLOOKUP(E46,ClassicData!$U:$V,2,FALSE)))</f>
        <v>0</v>
      </c>
      <c r="N46" s="162">
        <f>IF(ISBLANK(F46),0,VLOOKUP(F46,ClassicData!$Y:$Z,2,FALSE))</f>
        <v>0</v>
      </c>
      <c r="O46" s="162">
        <f t="shared" si="1"/>
        <v>0</v>
      </c>
      <c r="P46" s="162">
        <f>IF(ISBLANK(G46),0,VLOOKUP(G46,ClassicData!$AB:$AC,2,FALSE))</f>
        <v>0</v>
      </c>
      <c r="Q46" s="163">
        <f t="shared" si="6"/>
        <v>0</v>
      </c>
      <c r="R46" s="163">
        <f t="shared" si="7"/>
        <v>0</v>
      </c>
      <c r="S46" s="163">
        <f>IF(ISBLANK(C46),0,IF(U46=1,'Go-In! &amp; Fast Eddie Package BD'!$G$32,IF('Order Form'!V46=1,'Go-In! &amp; Fast Eddie Package BD'!$G$4,IF('Order Form'!W46=1,0,0))))</f>
        <v>0</v>
      </c>
      <c r="T46" s="163">
        <f>IF(ISBLANK(C46),0,IF(U46=1,'Go-In! &amp; Fast Eddie Package BD'!$G$32,IF('Order Form'!V46=1,'Go-In! &amp; Fast Eddie Package BD'!$G$4,IF('Order Form'!W46=1,0,0))))</f>
        <v>0</v>
      </c>
      <c r="U46">
        <f t="shared" si="2"/>
        <v>0</v>
      </c>
      <c r="V46">
        <f t="shared" si="3"/>
        <v>0</v>
      </c>
      <c r="W46">
        <f t="shared" si="4"/>
        <v>0</v>
      </c>
      <c r="X46">
        <f>(IF(ISBLANK(E46),0,IF(B46="StrapOnly",VLOOKUP(E46,ClassicData!$AF:$AG,2,FALSE))))</f>
        <v>0</v>
      </c>
    </row>
    <row r="47" spans="1:26" customFormat="1" ht="17.100000000000001" customHeight="1" x14ac:dyDescent="0.25">
      <c r="A47" s="160"/>
      <c r="B47" s="160"/>
      <c r="C47" s="160"/>
      <c r="D47" s="164"/>
      <c r="E47" s="242"/>
      <c r="F47" s="242"/>
      <c r="G47" s="165"/>
      <c r="H47" s="243">
        <f t="shared" si="0"/>
        <v>0</v>
      </c>
      <c r="I47" s="160"/>
      <c r="J47" s="243">
        <f t="shared" si="5"/>
        <v>0</v>
      </c>
      <c r="K47" s="161">
        <f>IFERROR(IF(B47=ClassicBreakdown!$B$7,ClassicBreakdown!$G$5,IF('Order Form'!B47=ClassicBreakdown!$C$7,ClassicBreakdown!$G$5,IF('Order Form'!B47=ClassicBreakdown!$J$8,ClassicBreakdown!$L$7,IF('Order Form'!B47=ClassicBreakdown!$B$33,ClassicBreakdown!$D$32,IF('Order Form'!B47=ClassicBreakdown!$J$31,ClassicBreakdown!$L$30,IF('Order Form'!B47=ClassicBreakdown!$O$8,ClassicBreakdown!$Q$7,0)))))),"MOQ")</f>
        <v>0</v>
      </c>
      <c r="L47" s="162">
        <f>IF(B47="Etched",T47,IF(B47="Color Print",S47,IF(B47="Embossed",Q47,IF(B47="Debossed",R47,IF(B47="Polished Plate",#REF!,0)))))</f>
        <v>0</v>
      </c>
      <c r="M47" s="162">
        <f>IF(ISBLANK(E47),0,IF(B47="Strap Only",0,VLOOKUP(E47,ClassicData!$U:$V,2,FALSE)))</f>
        <v>0</v>
      </c>
      <c r="N47" s="162">
        <f>IF(ISBLANK(F47),0,VLOOKUP(F47,ClassicData!$Y:$Z,2,FALSE))</f>
        <v>0</v>
      </c>
      <c r="O47" s="162">
        <f t="shared" si="1"/>
        <v>0</v>
      </c>
      <c r="P47" s="162">
        <f>IF(ISBLANK(G47),0,VLOOKUP(G47,ClassicData!$AB:$AC,2,FALSE))</f>
        <v>0</v>
      </c>
      <c r="Q47" s="163">
        <f t="shared" si="6"/>
        <v>0</v>
      </c>
      <c r="R47" s="163">
        <f t="shared" si="7"/>
        <v>0</v>
      </c>
      <c r="S47" s="163">
        <f>IF(ISBLANK(C47),0,IF(U47=1,'Go-In! &amp; Fast Eddie Package BD'!$G$32,IF('Order Form'!V47=1,'Go-In! &amp; Fast Eddie Package BD'!$G$4,IF('Order Form'!W47=1,0,0))))</f>
        <v>0</v>
      </c>
      <c r="T47" s="163">
        <f>IF(ISBLANK(C47),0,IF(U47=1,'Go-In! &amp; Fast Eddie Package BD'!$G$32,IF('Order Form'!V47=1,'Go-In! &amp; Fast Eddie Package BD'!$G$4,IF('Order Form'!W47=1,0,0))))</f>
        <v>0</v>
      </c>
      <c r="U47">
        <f t="shared" si="2"/>
        <v>0</v>
      </c>
      <c r="V47">
        <f t="shared" si="3"/>
        <v>0</v>
      </c>
      <c r="W47">
        <f t="shared" si="4"/>
        <v>0</v>
      </c>
      <c r="X47">
        <f>(IF(ISBLANK(E47),0,IF(B47="StrapOnly",VLOOKUP(E47,ClassicData!$AF:$AG,2,FALSE))))</f>
        <v>0</v>
      </c>
    </row>
    <row r="48" spans="1:26" customFormat="1" ht="17.100000000000001" customHeight="1" x14ac:dyDescent="0.25">
      <c r="A48" s="160"/>
      <c r="B48" s="160"/>
      <c r="C48" s="160"/>
      <c r="D48" s="164"/>
      <c r="E48" s="242"/>
      <c r="F48" s="242"/>
      <c r="G48" s="165"/>
      <c r="H48" s="243">
        <f t="shared" si="0"/>
        <v>0</v>
      </c>
      <c r="I48" s="160"/>
      <c r="J48" s="243">
        <f t="shared" si="5"/>
        <v>0</v>
      </c>
      <c r="K48" s="161">
        <f>IFERROR(IF(B48=ClassicBreakdown!$B$7,ClassicBreakdown!$G$5,IF('Order Form'!B48=ClassicBreakdown!$C$7,ClassicBreakdown!$G$5,IF('Order Form'!B48=ClassicBreakdown!$J$8,ClassicBreakdown!$L$7,IF('Order Form'!B48=ClassicBreakdown!$B$33,ClassicBreakdown!$D$32,IF('Order Form'!B48=ClassicBreakdown!$J$31,ClassicBreakdown!$L$30,IF('Order Form'!B48=ClassicBreakdown!$O$8,ClassicBreakdown!$Q$7,0)))))),"MOQ")</f>
        <v>0</v>
      </c>
      <c r="L48" s="162">
        <f>IF(B48="Etched",T48,IF(B48="Color Print",S48,IF(B48="Embossed",Q48,IF(B48="Debossed",R48,IF(B48="Polished Plate",#REF!,0)))))</f>
        <v>0</v>
      </c>
      <c r="M48" s="162">
        <f>IF(ISBLANK(E48),0,IF(B48="Strap Only",0,VLOOKUP(E48,ClassicData!$U:$V,2,FALSE)))</f>
        <v>0</v>
      </c>
      <c r="N48" s="162">
        <f>IF(ISBLANK(F48),0,VLOOKUP(F48,ClassicData!$Y:$Z,2,FALSE))</f>
        <v>0</v>
      </c>
      <c r="O48" s="162">
        <f t="shared" si="1"/>
        <v>0</v>
      </c>
      <c r="P48" s="162">
        <f>IF(ISBLANK(G48),0,VLOOKUP(G48,ClassicData!$AB:$AC,2,FALSE))</f>
        <v>0</v>
      </c>
      <c r="Q48" s="163">
        <f t="shared" si="6"/>
        <v>0</v>
      </c>
      <c r="R48" s="163">
        <f t="shared" si="7"/>
        <v>0</v>
      </c>
      <c r="S48" s="163">
        <f>IF(ISBLANK(C48),0,IF(U48=1,'Go-In! &amp; Fast Eddie Package BD'!$G$32,IF('Order Form'!V48=1,'Go-In! &amp; Fast Eddie Package BD'!$G$4,IF('Order Form'!W48=1,0,0))))</f>
        <v>0</v>
      </c>
      <c r="T48" s="163">
        <f>IF(ISBLANK(C48),0,IF(U48=1,'Go-In! &amp; Fast Eddie Package BD'!$G$32,IF('Order Form'!V48=1,'Go-In! &amp; Fast Eddie Package BD'!$G$4,IF('Order Form'!W48=1,0,0))))</f>
        <v>0</v>
      </c>
      <c r="U48">
        <f t="shared" si="2"/>
        <v>0</v>
      </c>
      <c r="V48">
        <f t="shared" si="3"/>
        <v>0</v>
      </c>
      <c r="W48">
        <f t="shared" si="4"/>
        <v>0</v>
      </c>
      <c r="X48">
        <f>(IF(ISBLANK(E48),0,IF(B48="StrapOnly",VLOOKUP(E48,ClassicData!$AF:$AG,2,FALSE))))</f>
        <v>0</v>
      </c>
    </row>
    <row r="49" spans="1:24" customFormat="1" ht="17.100000000000001" customHeight="1" x14ac:dyDescent="0.25">
      <c r="A49" s="160"/>
      <c r="B49" s="160"/>
      <c r="C49" s="160"/>
      <c r="D49" s="164"/>
      <c r="E49" s="242"/>
      <c r="F49" s="242"/>
      <c r="G49" s="165"/>
      <c r="H49" s="243">
        <f t="shared" si="0"/>
        <v>0</v>
      </c>
      <c r="I49" s="160"/>
      <c r="J49" s="243">
        <f t="shared" si="5"/>
        <v>0</v>
      </c>
      <c r="K49" s="161">
        <f>IFERROR(IF(B49=ClassicBreakdown!$B$7,ClassicBreakdown!$G$5,IF('Order Form'!B49=ClassicBreakdown!$C$7,ClassicBreakdown!$G$5,IF('Order Form'!B49=ClassicBreakdown!$J$8,ClassicBreakdown!$L$7,IF('Order Form'!B49=ClassicBreakdown!$B$33,ClassicBreakdown!$D$32,IF('Order Form'!B49=ClassicBreakdown!$J$31,ClassicBreakdown!$L$30,IF('Order Form'!B49=ClassicBreakdown!$O$8,ClassicBreakdown!$Q$7,0)))))),"MOQ")</f>
        <v>0</v>
      </c>
      <c r="L49" s="162">
        <f>IF(B49="Etched",T49,IF(B49="Color Print",S49,IF(B49="Embossed",Q49,IF(B49="Debossed",R49,IF(B49="Polished Plate",#REF!,0)))))</f>
        <v>0</v>
      </c>
      <c r="M49" s="162">
        <f>IF(ISBLANK(E49),0,IF(B49="Strap Only",0,VLOOKUP(E49,ClassicData!$U:$V,2,FALSE)))</f>
        <v>0</v>
      </c>
      <c r="N49" s="162">
        <f>IF(ISBLANK(F49),0,VLOOKUP(F49,ClassicData!$Y:$Z,2,FALSE))</f>
        <v>0</v>
      </c>
      <c r="O49" s="162">
        <f t="shared" si="1"/>
        <v>0</v>
      </c>
      <c r="P49" s="162">
        <f>IF(ISBLANK(G49),0,VLOOKUP(G49,ClassicData!$AB:$AC,2,FALSE))</f>
        <v>0</v>
      </c>
      <c r="Q49" s="163">
        <f t="shared" si="6"/>
        <v>0</v>
      </c>
      <c r="R49" s="163">
        <f t="shared" si="7"/>
        <v>0</v>
      </c>
      <c r="S49" s="163">
        <f>IF(ISBLANK(C49),0,IF(U49=1,'Go-In! &amp; Fast Eddie Package BD'!$G$32,IF('Order Form'!V49=1,'Go-In! &amp; Fast Eddie Package BD'!$G$4,IF('Order Form'!W49=1,0,0))))</f>
        <v>0</v>
      </c>
      <c r="T49" s="163">
        <f>IF(ISBLANK(C49),0,IF(U49=1,'Go-In! &amp; Fast Eddie Package BD'!$G$32,IF('Order Form'!V49=1,'Go-In! &amp; Fast Eddie Package BD'!$G$4,IF('Order Form'!W49=1,0,0))))</f>
        <v>0</v>
      </c>
      <c r="U49">
        <f t="shared" si="2"/>
        <v>0</v>
      </c>
      <c r="V49">
        <f t="shared" si="3"/>
        <v>0</v>
      </c>
      <c r="W49">
        <f t="shared" si="4"/>
        <v>0</v>
      </c>
      <c r="X49">
        <f>(IF(ISBLANK(E49),0,IF(B49="StrapOnly",VLOOKUP(E49,ClassicData!$AF:$AG,2,FALSE))))</f>
        <v>0</v>
      </c>
    </row>
    <row r="50" spans="1:24" customFormat="1" ht="17.100000000000001" customHeight="1" x14ac:dyDescent="0.25">
      <c r="A50" s="160"/>
      <c r="B50" s="160"/>
      <c r="C50" s="160"/>
      <c r="D50" s="164"/>
      <c r="E50" s="242"/>
      <c r="F50" s="242"/>
      <c r="G50" s="165"/>
      <c r="H50" s="243">
        <f t="shared" si="0"/>
        <v>0</v>
      </c>
      <c r="I50" s="160"/>
      <c r="J50" s="243">
        <f t="shared" si="5"/>
        <v>0</v>
      </c>
      <c r="K50" s="161">
        <f>IFERROR(IF(B50=ClassicBreakdown!$B$7,ClassicBreakdown!$G$5,IF('Order Form'!B50=ClassicBreakdown!$C$7,ClassicBreakdown!$G$5,IF('Order Form'!B50=ClassicBreakdown!$J$8,ClassicBreakdown!$L$7,IF('Order Form'!B50=ClassicBreakdown!$B$33,ClassicBreakdown!$D$32,IF('Order Form'!B50=ClassicBreakdown!$J$31,ClassicBreakdown!$L$30,IF('Order Form'!B50=ClassicBreakdown!$O$8,ClassicBreakdown!$Q$7,0)))))),"MOQ")</f>
        <v>0</v>
      </c>
      <c r="L50" s="162">
        <f>IF(B50="Etched",T50,IF(B50="Color Print",S50,IF(B50="Embossed",Q50,IF(B50="Debossed",R50,IF(B50="Polished Plate",#REF!,0)))))</f>
        <v>0</v>
      </c>
      <c r="M50" s="162">
        <f>IF(ISBLANK(E50),0,IF(B50="Strap Only",0,VLOOKUP(E50,ClassicData!$U:$V,2,FALSE)))</f>
        <v>0</v>
      </c>
      <c r="N50" s="162">
        <f>IF(ISBLANK(F50),0,VLOOKUP(F50,ClassicData!$Y:$Z,2,FALSE))</f>
        <v>0</v>
      </c>
      <c r="O50" s="162">
        <f t="shared" si="1"/>
        <v>0</v>
      </c>
      <c r="P50" s="162">
        <f>IF(ISBLANK(G50),0,VLOOKUP(G50,ClassicData!$AB:$AC,2,FALSE))</f>
        <v>0</v>
      </c>
      <c r="Q50" s="163">
        <f t="shared" si="6"/>
        <v>0</v>
      </c>
      <c r="R50" s="163">
        <f t="shared" si="7"/>
        <v>0</v>
      </c>
      <c r="S50" s="163">
        <f>IF(ISBLANK(C50),0,IF(U50=1,'Go-In! &amp; Fast Eddie Package BD'!$G$32,IF('Order Form'!V50=1,'Go-In! &amp; Fast Eddie Package BD'!$G$4,IF('Order Form'!W50=1,0,0))))</f>
        <v>0</v>
      </c>
      <c r="T50" s="163">
        <f>IF(ISBLANK(C50),0,IF(U50=1,'Go-In! &amp; Fast Eddie Package BD'!$G$32,IF('Order Form'!V50=1,'Go-In! &amp; Fast Eddie Package BD'!$G$4,IF('Order Form'!W50=1,0,0))))</f>
        <v>0</v>
      </c>
      <c r="U50">
        <f t="shared" si="2"/>
        <v>0</v>
      </c>
      <c r="V50">
        <f t="shared" si="3"/>
        <v>0</v>
      </c>
      <c r="W50">
        <f t="shared" si="4"/>
        <v>0</v>
      </c>
      <c r="X50">
        <f>(IF(ISBLANK(E50),0,IF(B50="StrapOnly",VLOOKUP(E50,ClassicData!$AF:$AG,2,FALSE))))</f>
        <v>0</v>
      </c>
    </row>
    <row r="51" spans="1:24" customFormat="1" ht="17.100000000000001" customHeight="1" x14ac:dyDescent="0.25">
      <c r="A51" s="160"/>
      <c r="B51" s="160"/>
      <c r="C51" s="160"/>
      <c r="D51" s="164"/>
      <c r="E51" s="242"/>
      <c r="F51" s="242"/>
      <c r="G51" s="165"/>
      <c r="H51" s="243">
        <f t="shared" si="0"/>
        <v>0</v>
      </c>
      <c r="I51" s="160"/>
      <c r="J51" s="243">
        <f t="shared" si="5"/>
        <v>0</v>
      </c>
      <c r="K51" s="161">
        <f>IFERROR(IF(B51=ClassicBreakdown!$B$7,ClassicBreakdown!$G$5,IF('Order Form'!B51=ClassicBreakdown!$C$7,ClassicBreakdown!$G$5,IF('Order Form'!B51=ClassicBreakdown!$J$8,ClassicBreakdown!$L$7,IF('Order Form'!B51=ClassicBreakdown!$B$33,ClassicBreakdown!$D$32,IF('Order Form'!B51=ClassicBreakdown!$J$31,ClassicBreakdown!$L$30,IF('Order Form'!B51=ClassicBreakdown!$O$8,ClassicBreakdown!$Q$7,0)))))),"MOQ")</f>
        <v>0</v>
      </c>
      <c r="L51" s="162">
        <f>IF(B51="Etched",T51,IF(B51="Color Print",S51,IF(B51="Embossed",Q51,IF(B51="Debossed",R51,IF(B51="Polished Plate",#REF!,0)))))</f>
        <v>0</v>
      </c>
      <c r="M51" s="162">
        <f>IF(ISBLANK(E51),0,IF(B51="Strap Only",0,VLOOKUP(E51,ClassicData!$U:$V,2,FALSE)))</f>
        <v>0</v>
      </c>
      <c r="N51" s="162">
        <f>IF(ISBLANK(F51),0,VLOOKUP(F51,ClassicData!$Y:$Z,2,FALSE))</f>
        <v>0</v>
      </c>
      <c r="O51" s="162">
        <f t="shared" si="1"/>
        <v>0</v>
      </c>
      <c r="P51" s="162">
        <f>IF(ISBLANK(G51),0,VLOOKUP(G51,ClassicData!$AB:$AC,2,FALSE))</f>
        <v>0</v>
      </c>
      <c r="Q51" s="163">
        <f t="shared" si="6"/>
        <v>0</v>
      </c>
      <c r="R51" s="163">
        <f t="shared" si="7"/>
        <v>0</v>
      </c>
      <c r="S51" s="163">
        <f>IF(ISBLANK(C51),0,IF(U51=1,'Go-In! &amp; Fast Eddie Package BD'!$G$32,IF('Order Form'!V51=1,'Go-In! &amp; Fast Eddie Package BD'!$G$4,IF('Order Form'!W51=1,0,0))))</f>
        <v>0</v>
      </c>
      <c r="T51" s="163">
        <f>IF(ISBLANK(C51),0,IF(U51=1,'Go-In! &amp; Fast Eddie Package BD'!$G$32,IF('Order Form'!V51=1,'Go-In! &amp; Fast Eddie Package BD'!$G$4,IF('Order Form'!W51=1,0,0))))</f>
        <v>0</v>
      </c>
      <c r="U51">
        <f t="shared" si="2"/>
        <v>0</v>
      </c>
      <c r="V51">
        <f t="shared" si="3"/>
        <v>0</v>
      </c>
      <c r="W51">
        <f t="shared" si="4"/>
        <v>0</v>
      </c>
      <c r="X51">
        <f>(IF(ISBLANK(E51),0,IF(B51="StrapOnly",VLOOKUP(E51,ClassicData!$AF:$AG,2,FALSE))))</f>
        <v>0</v>
      </c>
    </row>
    <row r="52" spans="1:24" customFormat="1" ht="17.100000000000001" customHeight="1" x14ac:dyDescent="0.25">
      <c r="A52" s="160"/>
      <c r="B52" s="160"/>
      <c r="C52" s="160"/>
      <c r="D52" s="164"/>
      <c r="E52" s="242"/>
      <c r="F52" s="242"/>
      <c r="G52" s="165"/>
      <c r="H52" s="243">
        <f t="shared" si="0"/>
        <v>0</v>
      </c>
      <c r="I52" s="160"/>
      <c r="J52" s="243">
        <f t="shared" si="5"/>
        <v>0</v>
      </c>
      <c r="K52" s="161">
        <f>IFERROR(IF(B52=ClassicBreakdown!$B$7,ClassicBreakdown!$G$5,IF('Order Form'!B52=ClassicBreakdown!$C$7,ClassicBreakdown!$G$5,IF('Order Form'!B52=ClassicBreakdown!$J$8,ClassicBreakdown!$L$7,IF('Order Form'!B52=ClassicBreakdown!$B$33,ClassicBreakdown!$D$32,IF('Order Form'!B52=ClassicBreakdown!$J$31,ClassicBreakdown!$L$30,IF('Order Form'!B52=ClassicBreakdown!$O$8,ClassicBreakdown!$Q$7,0)))))),"MOQ")</f>
        <v>0</v>
      </c>
      <c r="L52" s="162">
        <f>IF(B52="Etched",T52,IF(B52="Color Print",S52,IF(B52="Embossed",Q52,IF(B52="Debossed",R52,IF(B52="Polished Plate",#REF!,0)))))</f>
        <v>0</v>
      </c>
      <c r="M52" s="162">
        <f>IF(ISBLANK(E52),0,IF(B52="Strap Only",0,VLOOKUP(E52,ClassicData!$U:$V,2,FALSE)))</f>
        <v>0</v>
      </c>
      <c r="N52" s="162">
        <f>IF(ISBLANK(F52),0,VLOOKUP(F52,ClassicData!$Y:$Z,2,FALSE))</f>
        <v>0</v>
      </c>
      <c r="O52" s="162">
        <f t="shared" si="1"/>
        <v>0</v>
      </c>
      <c r="P52" s="162">
        <f>IF(ISBLANK(G52),0,VLOOKUP(G52,ClassicData!$AB:$AC,2,FALSE))</f>
        <v>0</v>
      </c>
      <c r="Q52" s="163">
        <f t="shared" si="6"/>
        <v>0</v>
      </c>
      <c r="R52" s="163">
        <f t="shared" si="7"/>
        <v>0</v>
      </c>
      <c r="S52" s="163">
        <f>IF(ISBLANK(C52),0,IF(U52=1,'Go-In! &amp; Fast Eddie Package BD'!$G$32,IF('Order Form'!V52=1,'Go-In! &amp; Fast Eddie Package BD'!$G$4,IF('Order Form'!W52=1,0,0))))</f>
        <v>0</v>
      </c>
      <c r="T52" s="163">
        <f>IF(ISBLANK(C52),0,IF(U52=1,'Go-In! &amp; Fast Eddie Package BD'!$G$32,IF('Order Form'!V52=1,'Go-In! &amp; Fast Eddie Package BD'!$G$4,IF('Order Form'!W52=1,0,0))))</f>
        <v>0</v>
      </c>
      <c r="U52">
        <f t="shared" si="2"/>
        <v>0</v>
      </c>
      <c r="V52">
        <f t="shared" si="3"/>
        <v>0</v>
      </c>
      <c r="W52">
        <f t="shared" si="4"/>
        <v>0</v>
      </c>
      <c r="X52">
        <f>(IF(ISBLANK(E52),0,IF(B52="StrapOnly",VLOOKUP(E52,ClassicData!$AF:$AG,2,FALSE))))</f>
        <v>0</v>
      </c>
    </row>
    <row r="53" spans="1:24" customFormat="1" ht="17.100000000000001" customHeight="1" x14ac:dyDescent="0.25">
      <c r="A53" s="160"/>
      <c r="B53" s="160"/>
      <c r="C53" s="160"/>
      <c r="D53" s="164"/>
      <c r="E53" s="242"/>
      <c r="F53" s="242"/>
      <c r="G53" s="165"/>
      <c r="H53" s="243">
        <f t="shared" si="0"/>
        <v>0</v>
      </c>
      <c r="I53" s="160"/>
      <c r="J53" s="243">
        <f t="shared" si="5"/>
        <v>0</v>
      </c>
      <c r="K53" s="161">
        <f>IFERROR(IF(B53=ClassicBreakdown!$B$7,ClassicBreakdown!$G$5,IF('Order Form'!B53=ClassicBreakdown!$C$7,ClassicBreakdown!$G$5,IF('Order Form'!B53=ClassicBreakdown!$J$8,ClassicBreakdown!$L$7,IF('Order Form'!B53=ClassicBreakdown!$B$33,ClassicBreakdown!$D$32,IF('Order Form'!B53=ClassicBreakdown!$J$31,ClassicBreakdown!$L$30,IF('Order Form'!B53=ClassicBreakdown!$O$8,ClassicBreakdown!$Q$7,0)))))),"MOQ")</f>
        <v>0</v>
      </c>
      <c r="L53" s="162">
        <f>IF(B53="Etched",T53,IF(B53="Color Print",S53,IF(B53="Embossed",Q53,IF(B53="Debossed",R53,IF(B53="Polished Plate",#REF!,0)))))</f>
        <v>0</v>
      </c>
      <c r="M53" s="162">
        <f>IF(ISBLANK(E53),0,IF(B53="Strap Only",0,VLOOKUP(E53,ClassicData!$U:$V,2,FALSE)))</f>
        <v>0</v>
      </c>
      <c r="N53" s="162">
        <f>IF(ISBLANK(F53),0,VLOOKUP(F53,ClassicData!$Y:$Z,2,FALSE))</f>
        <v>0</v>
      </c>
      <c r="O53" s="162">
        <f t="shared" si="1"/>
        <v>0</v>
      </c>
      <c r="P53" s="162">
        <f>IF(ISBLANK(G53),0,VLOOKUP(G53,ClassicData!$AB:$AC,2,FALSE))</f>
        <v>0</v>
      </c>
      <c r="Q53" s="163">
        <f t="shared" si="6"/>
        <v>0</v>
      </c>
      <c r="R53" s="163">
        <f t="shared" si="7"/>
        <v>0</v>
      </c>
      <c r="S53" s="163">
        <f>IF(ISBLANK(C53),0,IF(U53=1,'Go-In! &amp; Fast Eddie Package BD'!$G$32,IF('Order Form'!V53=1,'Go-In! &amp; Fast Eddie Package BD'!$G$4,IF('Order Form'!W53=1,0,0))))</f>
        <v>0</v>
      </c>
      <c r="T53" s="163">
        <f>IF(ISBLANK(C53),0,IF(U53=1,'Go-In! &amp; Fast Eddie Package BD'!$G$32,IF('Order Form'!V53=1,'Go-In! &amp; Fast Eddie Package BD'!$G$4,IF('Order Form'!W53=1,0,0))))</f>
        <v>0</v>
      </c>
      <c r="U53">
        <f t="shared" si="2"/>
        <v>0</v>
      </c>
      <c r="V53">
        <f t="shared" si="3"/>
        <v>0</v>
      </c>
      <c r="W53">
        <f t="shared" si="4"/>
        <v>0</v>
      </c>
      <c r="X53">
        <f>(IF(ISBLANK(E53),0,IF(B53="StrapOnly",VLOOKUP(E53,ClassicData!$AF:$AG,2,FALSE))))</f>
        <v>0</v>
      </c>
    </row>
    <row r="54" spans="1:24" ht="21" customHeight="1" x14ac:dyDescent="0.25">
      <c r="E54" s="131" t="s">
        <v>222</v>
      </c>
      <c r="F54" s="117"/>
      <c r="G54" s="117"/>
      <c r="H54" s="132"/>
      <c r="K54" s="112"/>
    </row>
    <row r="55" spans="1:24" ht="18" customHeight="1" x14ac:dyDescent="0.25">
      <c r="F55" s="133" t="s">
        <v>223</v>
      </c>
      <c r="H55" s="133"/>
      <c r="I55" s="133"/>
      <c r="J55" s="134"/>
      <c r="K55" s="112"/>
    </row>
    <row r="56" spans="1:24" ht="22.5" customHeight="1" x14ac:dyDescent="0.25">
      <c r="C56" s="135" t="s">
        <v>67</v>
      </c>
      <c r="D56" s="84"/>
      <c r="E56" s="84"/>
      <c r="F56" s="117"/>
      <c r="G56" s="117"/>
      <c r="H56" s="132"/>
      <c r="K56" s="112"/>
    </row>
    <row r="57" spans="1:24" ht="18.600000000000001" customHeight="1" x14ac:dyDescent="0.25">
      <c r="A57" s="127" t="s">
        <v>229</v>
      </c>
      <c r="B57" s="128" t="s">
        <v>80</v>
      </c>
      <c r="C57" s="129" t="s">
        <v>30</v>
      </c>
      <c r="D57" s="128" t="s">
        <v>31</v>
      </c>
      <c r="E57" s="136" t="s">
        <v>35</v>
      </c>
      <c r="F57" s="84"/>
      <c r="G57" s="117"/>
      <c r="H57" s="128" t="s">
        <v>34</v>
      </c>
      <c r="I57" s="129" t="s">
        <v>0</v>
      </c>
      <c r="J57" s="128" t="s">
        <v>1</v>
      </c>
      <c r="K57" s="130" t="s">
        <v>56</v>
      </c>
      <c r="L57" s="130" t="s">
        <v>57</v>
      </c>
      <c r="M57" s="130" t="s">
        <v>60</v>
      </c>
      <c r="Q57" s="130" t="s">
        <v>112</v>
      </c>
      <c r="R57" s="130" t="s">
        <v>113</v>
      </c>
      <c r="S57" s="130" t="s">
        <v>111</v>
      </c>
      <c r="T57" s="130" t="s">
        <v>110</v>
      </c>
      <c r="U57" s="123" t="s">
        <v>107</v>
      </c>
      <c r="V57" s="123" t="s">
        <v>106</v>
      </c>
      <c r="W57" s="123" t="s">
        <v>108</v>
      </c>
    </row>
    <row r="58" spans="1:24" customFormat="1" ht="17.100000000000001" customHeight="1" x14ac:dyDescent="0.25">
      <c r="A58" s="160"/>
      <c r="B58" s="160"/>
      <c r="C58" s="160"/>
      <c r="D58" s="164"/>
      <c r="E58" s="165"/>
      <c r="F58" s="166"/>
      <c r="G58" s="167"/>
      <c r="H58" s="243">
        <f t="shared" ref="H58:H67" si="8">IF(K58="Less Than MOQ",K58,SUM(K58:M58))</f>
        <v>0</v>
      </c>
      <c r="I58" s="160"/>
      <c r="J58" s="243">
        <f>H58*I58</f>
        <v>0</v>
      </c>
      <c r="K58" s="163">
        <f>IF(B58=BuckleBreakdown!$B$7,BuckleBreakdown!$G$5,IF('Order Form'!B58=BuckleBreakdown!$C$7,BuckleBreakdown!$G$5,IF('Order Form'!B58=BuckleBreakdown!$B$23,BuckleBreakdown!$D$22,IF('Order Form'!B58=BuckleBreakdown!$J$8,BuckleBreakdown!$L$7,IF('Order Form'!B58=BuckleBreakdown!$J$21,BuckleBreakdown!$L$20,0)))))</f>
        <v>0</v>
      </c>
      <c r="L58" s="163">
        <f>IF(B58="Etched",T58,IF(B58="Color Print",S58,IF(B58="Embossed",Q58,IF(B58="Debossed",R58,IF(B58="Polished Plate",#REF!,0)))))</f>
        <v>0</v>
      </c>
      <c r="M58" s="163">
        <f>IF(ISBLANK(E58),0,VLOOKUP(E58,BuckleData!$Q:$R,2,FALSE))</f>
        <v>0</v>
      </c>
      <c r="O58" s="237"/>
      <c r="Q58" s="163">
        <f>IF(U58=1,4.5,IF(V58=1,2,0))</f>
        <v>0</v>
      </c>
      <c r="R58" s="163">
        <f>IF(U58=1,4.5,IF(V58=1,2,0))</f>
        <v>0</v>
      </c>
      <c r="S58" s="163">
        <f>IF(ISBLANK(B58),0,IF(U58=1,'Go-In! &amp; Fast Eddie Buckle BD'!$G$30,IF('Order Form'!V58=1,'Go-In! &amp; Fast Eddie Buckle BD'!$G$4,IF('Order Form'!W58=1,0,0))))</f>
        <v>0</v>
      </c>
      <c r="T58" s="163">
        <f>IF(ISBLANK(C58),0,IF(U58=1,'Go-In! &amp; Fast Eddie Buckle BD'!$G$30,IF('Order Form'!V58=1,'Go-In! &amp; Fast Eddie Buckle BD'!$G$4,IF('Order Form'!W58=1,0,0))))</f>
        <v>0</v>
      </c>
      <c r="U58">
        <f>IFERROR(IF(SEARCH("Fast Eddie",C58,1),1),0)</f>
        <v>0</v>
      </c>
      <c r="V58">
        <f>IFERROR(IF(SEARCH("Go-In!",C58,1),1),0)</f>
        <v>0</v>
      </c>
      <c r="W58">
        <f>IFERROR(IF(SEARCH("Classic",C58,1),1),0)</f>
        <v>0</v>
      </c>
    </row>
    <row r="59" spans="1:24" customFormat="1" ht="17.100000000000001" customHeight="1" x14ac:dyDescent="0.25">
      <c r="A59" s="160"/>
      <c r="B59" s="160"/>
      <c r="C59" s="160"/>
      <c r="D59" s="164"/>
      <c r="E59" s="165"/>
      <c r="F59" s="166"/>
      <c r="G59" s="167"/>
      <c r="H59" s="243">
        <f t="shared" si="8"/>
        <v>0</v>
      </c>
      <c r="I59" s="160"/>
      <c r="J59" s="243">
        <f t="shared" ref="J59:J67" si="9">H59*I59</f>
        <v>0</v>
      </c>
      <c r="K59" s="163">
        <f>IF(B59=BuckleBreakdown!$B$7,BuckleBreakdown!$G$5,IF('Order Form'!B59=BuckleBreakdown!$C$7,BuckleBreakdown!$G$5,IF('Order Form'!B59=BuckleBreakdown!$B$23,BuckleBreakdown!$D$22,IF('Order Form'!B59=BuckleBreakdown!$J$8,BuckleBreakdown!$L$7,IF('Order Form'!B59=BuckleBreakdown!$J$21,BuckleBreakdown!$L$20,0)))))</f>
        <v>0</v>
      </c>
      <c r="L59" s="163">
        <f>IF(B59="Etched",T59,IF(B59="Color Print",S59,IF(B59="Embossed",Q59,IF(B59="Debossed",R59,IF(B59="Polished Plate",#REF!,0)))))</f>
        <v>0</v>
      </c>
      <c r="M59" s="163">
        <f>IF(ISBLANK(E59),0,VLOOKUP(E59,BuckleData!$Q:$R,2,FALSE))</f>
        <v>0</v>
      </c>
      <c r="O59" s="237"/>
      <c r="Q59" s="163">
        <f t="shared" ref="Q59:Q67" si="10">IF(U59=1,4.5,IF(V59=1,2,0))</f>
        <v>0</v>
      </c>
      <c r="R59" s="163">
        <f t="shared" ref="R59:R67" si="11">IF(U59=1,4.5,IF(V59=1,2,0))</f>
        <v>0</v>
      </c>
      <c r="S59" s="163">
        <f>IF(ISBLANK(B59),0,IF(U59=1,'Go-In! &amp; Fast Eddie Buckle BD'!$G$30,IF('Order Form'!V59=1,'Go-In! &amp; Fast Eddie Buckle BD'!$G$4,IF('Order Form'!W59=1,0,0))))</f>
        <v>0</v>
      </c>
      <c r="T59" s="163">
        <f>IF(ISBLANK(C59),0,IF(U59=1,'Go-In! &amp; Fast Eddie Buckle BD'!$G$30,IF('Order Form'!V59=1,'Go-In! &amp; Fast Eddie Buckle BD'!$G$4,IF('Order Form'!W59=1,0,0))))</f>
        <v>0</v>
      </c>
      <c r="U59">
        <f t="shared" ref="U59:U67" si="12">IFERROR(IF(SEARCH("Fast Eddie",C59,1),1),0)</f>
        <v>0</v>
      </c>
      <c r="V59">
        <f t="shared" ref="V59:V67" si="13">IFERROR(IF(SEARCH("Go-In!",C59,1),1),0)</f>
        <v>0</v>
      </c>
      <c r="W59">
        <f t="shared" ref="W59:W67" si="14">IFERROR(IF(SEARCH("Classic",C59,1),1),0)</f>
        <v>0</v>
      </c>
    </row>
    <row r="60" spans="1:24" customFormat="1" ht="17.100000000000001" customHeight="1" x14ac:dyDescent="0.25">
      <c r="A60" s="160"/>
      <c r="B60" s="160"/>
      <c r="C60" s="160"/>
      <c r="D60" s="164"/>
      <c r="E60" s="165"/>
      <c r="F60" s="166"/>
      <c r="G60" s="167"/>
      <c r="H60" s="243">
        <f t="shared" si="8"/>
        <v>0</v>
      </c>
      <c r="I60" s="160"/>
      <c r="J60" s="243">
        <f t="shared" si="9"/>
        <v>0</v>
      </c>
      <c r="K60" s="163">
        <f>IF(B60=BuckleBreakdown!$B$7,BuckleBreakdown!$G$5,IF('Order Form'!B60=BuckleBreakdown!$C$7,BuckleBreakdown!$G$5,IF('Order Form'!B60=BuckleBreakdown!$B$23,BuckleBreakdown!$D$22,IF('Order Form'!B60=BuckleBreakdown!$J$8,BuckleBreakdown!$L$7,IF('Order Form'!B60=BuckleBreakdown!$J$21,BuckleBreakdown!$L$20,0)))))</f>
        <v>0</v>
      </c>
      <c r="L60" s="163">
        <f>IF(B60="Etched",T60,IF(B60="Color Print",S60,IF(B60="Embossed",Q60,IF(B60="Debossed",R60,IF(B60="Polished Plate",#REF!,0)))))</f>
        <v>0</v>
      </c>
      <c r="M60" s="163">
        <f>IF(ISBLANK(E60),0,VLOOKUP(E60,BuckleData!$Q:$R,2,FALSE))</f>
        <v>0</v>
      </c>
      <c r="O60" s="237"/>
      <c r="Q60" s="163">
        <f t="shared" si="10"/>
        <v>0</v>
      </c>
      <c r="R60" s="163">
        <f t="shared" si="11"/>
        <v>0</v>
      </c>
      <c r="S60" s="163">
        <f>IF(ISBLANK(B60),0,IF(U60=1,'Go-In! &amp; Fast Eddie Buckle BD'!$G$30,IF('Order Form'!V60=1,'Go-In! &amp; Fast Eddie Buckle BD'!$G$4,IF('Order Form'!W60=1,0,0))))</f>
        <v>0</v>
      </c>
      <c r="T60" s="163">
        <f>IF(ISBLANK(C60),0,IF(U60=1,'Go-In! &amp; Fast Eddie Buckle BD'!$G$30,IF('Order Form'!V60=1,'Go-In! &amp; Fast Eddie Buckle BD'!$G$4,IF('Order Form'!W60=1,0,0))))</f>
        <v>0</v>
      </c>
      <c r="U60">
        <f t="shared" si="12"/>
        <v>0</v>
      </c>
      <c r="V60">
        <f t="shared" si="13"/>
        <v>0</v>
      </c>
      <c r="W60">
        <f t="shared" si="14"/>
        <v>0</v>
      </c>
    </row>
    <row r="61" spans="1:24" customFormat="1" ht="17.100000000000001" customHeight="1" x14ac:dyDescent="0.25">
      <c r="A61" s="160"/>
      <c r="B61" s="160"/>
      <c r="C61" s="160"/>
      <c r="D61" s="164"/>
      <c r="E61" s="165"/>
      <c r="F61" s="166"/>
      <c r="G61" s="167"/>
      <c r="H61" s="243">
        <f t="shared" si="8"/>
        <v>0</v>
      </c>
      <c r="I61" s="160"/>
      <c r="J61" s="243">
        <f t="shared" si="9"/>
        <v>0</v>
      </c>
      <c r="K61" s="163">
        <f>IF(B61=BuckleBreakdown!$B$7,BuckleBreakdown!$G$5,IF('Order Form'!B61=BuckleBreakdown!$C$7,BuckleBreakdown!$G$5,IF('Order Form'!B61=BuckleBreakdown!$B$23,BuckleBreakdown!$D$22,IF('Order Form'!B61=BuckleBreakdown!$J$8,BuckleBreakdown!$L$7,IF('Order Form'!B61=BuckleBreakdown!$J$21,BuckleBreakdown!$L$20,0)))))</f>
        <v>0</v>
      </c>
      <c r="L61" s="163">
        <f>IF(B61="Etched",T61,IF(B61="Color Print",S61,IF(B61="Embossed",Q61,IF(B61="Debossed",R61,IF(B61="Polished Plate",#REF!,0)))))</f>
        <v>0</v>
      </c>
      <c r="M61" s="163">
        <f>IF(ISBLANK(E61),0,VLOOKUP(E61,BuckleData!$Q:$R,2,FALSE))</f>
        <v>0</v>
      </c>
      <c r="O61" s="237"/>
      <c r="Q61" s="163">
        <f t="shared" si="10"/>
        <v>0</v>
      </c>
      <c r="R61" s="163">
        <f t="shared" si="11"/>
        <v>0</v>
      </c>
      <c r="S61" s="163">
        <f>IF(ISBLANK(B61),0,IF(U61=1,'Go-In! &amp; Fast Eddie Buckle BD'!$G$30,IF('Order Form'!V61=1,'Go-In! &amp; Fast Eddie Buckle BD'!$G$4,IF('Order Form'!W61=1,0,0))))</f>
        <v>0</v>
      </c>
      <c r="T61" s="163">
        <f>IF(ISBLANK(C61),0,IF(U61=1,'Go-In! &amp; Fast Eddie Buckle BD'!$G$30,IF('Order Form'!V61=1,'Go-In! &amp; Fast Eddie Buckle BD'!$G$4,IF('Order Form'!W61=1,0,0))))</f>
        <v>0</v>
      </c>
      <c r="U61">
        <f t="shared" si="12"/>
        <v>0</v>
      </c>
      <c r="V61">
        <f t="shared" si="13"/>
        <v>0</v>
      </c>
      <c r="W61">
        <f t="shared" si="14"/>
        <v>0</v>
      </c>
    </row>
    <row r="62" spans="1:24" customFormat="1" ht="17.100000000000001" customHeight="1" x14ac:dyDescent="0.25">
      <c r="A62" s="160"/>
      <c r="B62" s="160"/>
      <c r="C62" s="160"/>
      <c r="D62" s="164"/>
      <c r="E62" s="165"/>
      <c r="F62" s="166"/>
      <c r="G62" s="167"/>
      <c r="H62" s="243">
        <f t="shared" si="8"/>
        <v>0</v>
      </c>
      <c r="I62" s="160"/>
      <c r="J62" s="243">
        <f t="shared" si="9"/>
        <v>0</v>
      </c>
      <c r="K62" s="163">
        <f>IF(B62=BuckleBreakdown!$B$7,BuckleBreakdown!$G$5,IF('Order Form'!B62=BuckleBreakdown!$C$7,BuckleBreakdown!$G$5,IF('Order Form'!B62=BuckleBreakdown!$B$23,BuckleBreakdown!$D$22,IF('Order Form'!B62=BuckleBreakdown!$J$8,BuckleBreakdown!$L$7,IF('Order Form'!B62=BuckleBreakdown!$J$21,BuckleBreakdown!$L$20,0)))))</f>
        <v>0</v>
      </c>
      <c r="L62" s="163">
        <f>IF(B62="Etched",T62,IF(B62="Color Print",S62,IF(B62="Embossed",Q62,IF(B62="Debossed",R62,IF(B62="Polished Plate",#REF!,0)))))</f>
        <v>0</v>
      </c>
      <c r="M62" s="163">
        <f>IF(ISBLANK(E62),0,VLOOKUP(E62,BuckleData!$Q:$R,2,FALSE))</f>
        <v>0</v>
      </c>
      <c r="O62" s="237"/>
      <c r="Q62" s="163">
        <f t="shared" si="10"/>
        <v>0</v>
      </c>
      <c r="R62" s="163">
        <f t="shared" si="11"/>
        <v>0</v>
      </c>
      <c r="S62" s="163">
        <f>IF(ISBLANK(B62),0,IF(U62=1,'Go-In! &amp; Fast Eddie Buckle BD'!$G$30,IF('Order Form'!V62=1,'Go-In! &amp; Fast Eddie Buckle BD'!$G$4,IF('Order Form'!W62=1,0,0))))</f>
        <v>0</v>
      </c>
      <c r="T62" s="163">
        <f>IF(ISBLANK(C62),0,IF(U62=1,'Go-In! &amp; Fast Eddie Buckle BD'!$G$30,IF('Order Form'!V62=1,'Go-In! &amp; Fast Eddie Buckle BD'!$G$4,IF('Order Form'!W62=1,0,0))))</f>
        <v>0</v>
      </c>
      <c r="U62">
        <f t="shared" si="12"/>
        <v>0</v>
      </c>
      <c r="V62">
        <f t="shared" si="13"/>
        <v>0</v>
      </c>
      <c r="W62">
        <f t="shared" si="14"/>
        <v>0</v>
      </c>
    </row>
    <row r="63" spans="1:24" customFormat="1" ht="17.100000000000001" customHeight="1" x14ac:dyDescent="0.25">
      <c r="A63" s="160"/>
      <c r="B63" s="160"/>
      <c r="C63" s="160"/>
      <c r="D63" s="164"/>
      <c r="E63" s="165"/>
      <c r="F63" s="166"/>
      <c r="G63" s="167"/>
      <c r="H63" s="243">
        <f t="shared" si="8"/>
        <v>0</v>
      </c>
      <c r="I63" s="160"/>
      <c r="J63" s="243">
        <f t="shared" si="9"/>
        <v>0</v>
      </c>
      <c r="K63" s="163">
        <f>IF(B63=BuckleBreakdown!$B$7,BuckleBreakdown!$G$5,IF('Order Form'!B63=BuckleBreakdown!$C$7,BuckleBreakdown!$G$5,IF('Order Form'!B63=BuckleBreakdown!$B$23,BuckleBreakdown!$D$22,IF('Order Form'!B63=BuckleBreakdown!$J$8,BuckleBreakdown!$L$7,IF('Order Form'!B63=BuckleBreakdown!$J$21,BuckleBreakdown!$L$20,0)))))</f>
        <v>0</v>
      </c>
      <c r="L63" s="163">
        <f>IF(B63="Etched",T63,IF(B63="Color Print",S63,IF(B63="Embossed",Q63,IF(B63="Debossed",R63,IF(B63="Polished Plate",#REF!,0)))))</f>
        <v>0</v>
      </c>
      <c r="M63" s="163">
        <f>IF(ISBLANK(E63),0,VLOOKUP(E63,BuckleData!$Q:$R,2,FALSE))</f>
        <v>0</v>
      </c>
      <c r="O63" s="237"/>
      <c r="Q63" s="163">
        <f t="shared" si="10"/>
        <v>0</v>
      </c>
      <c r="R63" s="163">
        <f t="shared" si="11"/>
        <v>0</v>
      </c>
      <c r="S63" s="163">
        <f>IF(ISBLANK(B63),0,IF(U63=1,'Go-In! &amp; Fast Eddie Buckle BD'!$G$30,IF('Order Form'!V63=1,'Go-In! &amp; Fast Eddie Buckle BD'!$G$4,IF('Order Form'!W63=1,0,0))))</f>
        <v>0</v>
      </c>
      <c r="T63" s="163">
        <f>IF(ISBLANK(C63),0,IF(U63=1,'Go-In! &amp; Fast Eddie Buckle BD'!$G$30,IF('Order Form'!V63=1,'Go-In! &amp; Fast Eddie Buckle BD'!$G$4,IF('Order Form'!W63=1,0,0))))</f>
        <v>0</v>
      </c>
      <c r="U63">
        <f t="shared" si="12"/>
        <v>0</v>
      </c>
      <c r="V63">
        <f t="shared" si="13"/>
        <v>0</v>
      </c>
      <c r="W63">
        <f t="shared" si="14"/>
        <v>0</v>
      </c>
    </row>
    <row r="64" spans="1:24" customFormat="1" ht="17.100000000000001" customHeight="1" x14ac:dyDescent="0.25">
      <c r="A64" s="160"/>
      <c r="B64" s="160"/>
      <c r="C64" s="160"/>
      <c r="D64" s="164"/>
      <c r="E64" s="165"/>
      <c r="F64" s="166"/>
      <c r="G64" s="167"/>
      <c r="H64" s="243">
        <f t="shared" si="8"/>
        <v>0</v>
      </c>
      <c r="I64" s="160"/>
      <c r="J64" s="243">
        <f t="shared" si="9"/>
        <v>0</v>
      </c>
      <c r="K64" s="163">
        <f>IF(B64=BuckleBreakdown!$B$7,BuckleBreakdown!$G$5,IF('Order Form'!B64=BuckleBreakdown!$C$7,BuckleBreakdown!$G$5,IF('Order Form'!B64=BuckleBreakdown!$B$23,BuckleBreakdown!$D$22,IF('Order Form'!B64=BuckleBreakdown!$J$8,BuckleBreakdown!$L$7,IF('Order Form'!B64=BuckleBreakdown!$J$21,BuckleBreakdown!$L$20,0)))))</f>
        <v>0</v>
      </c>
      <c r="L64" s="163">
        <f>IF(B64="Etched",T64,IF(B64="Color Print",S64,IF(B64="Embossed",Q64,IF(B64="Debossed",R64,IF(B64="Polished Plate",#REF!,0)))))</f>
        <v>0</v>
      </c>
      <c r="M64" s="163">
        <f>IF(ISBLANK(E64),0,VLOOKUP(E64,BuckleData!$Q:$R,2,FALSE))</f>
        <v>0</v>
      </c>
      <c r="O64" s="237"/>
      <c r="Q64" s="163">
        <f t="shared" si="10"/>
        <v>0</v>
      </c>
      <c r="R64" s="163">
        <f t="shared" si="11"/>
        <v>0</v>
      </c>
      <c r="S64" s="163">
        <f>IF(ISBLANK(B64),0,IF(U64=1,'Go-In! &amp; Fast Eddie Buckle BD'!$G$30,IF('Order Form'!V64=1,'Go-In! &amp; Fast Eddie Buckle BD'!$G$4,IF('Order Form'!W64=1,0,0))))</f>
        <v>0</v>
      </c>
      <c r="T64" s="163">
        <f>IF(ISBLANK(C64),0,IF(U64=1,'Go-In! &amp; Fast Eddie Buckle BD'!$G$30,IF('Order Form'!V64=1,'Go-In! &amp; Fast Eddie Buckle BD'!$G$4,IF('Order Form'!W64=1,0,0))))</f>
        <v>0</v>
      </c>
      <c r="U64">
        <f t="shared" si="12"/>
        <v>0</v>
      </c>
      <c r="V64">
        <f t="shared" si="13"/>
        <v>0</v>
      </c>
      <c r="W64">
        <f t="shared" si="14"/>
        <v>0</v>
      </c>
    </row>
    <row r="65" spans="1:23" customFormat="1" ht="17.100000000000001" customHeight="1" x14ac:dyDescent="0.25">
      <c r="A65" s="160"/>
      <c r="B65" s="160"/>
      <c r="C65" s="160"/>
      <c r="D65" s="164"/>
      <c r="E65" s="165"/>
      <c r="F65" s="166"/>
      <c r="G65" s="167"/>
      <c r="H65" s="243">
        <f t="shared" si="8"/>
        <v>0</v>
      </c>
      <c r="I65" s="160"/>
      <c r="J65" s="243">
        <f t="shared" si="9"/>
        <v>0</v>
      </c>
      <c r="K65" s="163">
        <f>IF(B65=BuckleBreakdown!$B$7,BuckleBreakdown!$G$5,IF('Order Form'!B65=BuckleBreakdown!$C$7,BuckleBreakdown!$G$5,IF('Order Form'!B65=BuckleBreakdown!$B$23,BuckleBreakdown!$D$22,IF('Order Form'!B65=BuckleBreakdown!$J$8,BuckleBreakdown!$L$7,IF('Order Form'!B65=BuckleBreakdown!$J$21,BuckleBreakdown!$L$20,0)))))</f>
        <v>0</v>
      </c>
      <c r="L65" s="163">
        <f>IF(B65="Etched",T65,IF(B65="Color Print",S65,IF(B65="Embossed",Q65,IF(B65="Debossed",R65,IF(B65="Polished Plate",#REF!,0)))))</f>
        <v>0</v>
      </c>
      <c r="M65" s="163">
        <f>IF(ISBLANK(E65),0,VLOOKUP(E65,BuckleData!$Q:$R,2,FALSE))</f>
        <v>0</v>
      </c>
      <c r="O65" s="237"/>
      <c r="Q65" s="163">
        <f t="shared" si="10"/>
        <v>0</v>
      </c>
      <c r="R65" s="163">
        <f t="shared" si="11"/>
        <v>0</v>
      </c>
      <c r="S65" s="163">
        <f>IF(ISBLANK(B65),0,IF(U65=1,'Go-In! &amp; Fast Eddie Buckle BD'!$G$30,IF('Order Form'!V65=1,'Go-In! &amp; Fast Eddie Buckle BD'!$G$4,IF('Order Form'!W65=1,0,0))))</f>
        <v>0</v>
      </c>
      <c r="T65" s="163">
        <f>IF(ISBLANK(C65),0,IF(U65=1,'Go-In! &amp; Fast Eddie Buckle BD'!$G$30,IF('Order Form'!V65=1,'Go-In! &amp; Fast Eddie Buckle BD'!$G$4,IF('Order Form'!W65=1,0,0))))</f>
        <v>0</v>
      </c>
      <c r="U65">
        <f t="shared" si="12"/>
        <v>0</v>
      </c>
      <c r="V65">
        <f t="shared" si="13"/>
        <v>0</v>
      </c>
      <c r="W65">
        <f t="shared" si="14"/>
        <v>0</v>
      </c>
    </row>
    <row r="66" spans="1:23" customFormat="1" ht="17.100000000000001" customHeight="1" x14ac:dyDescent="0.25">
      <c r="A66" s="160"/>
      <c r="B66" s="160"/>
      <c r="C66" s="160"/>
      <c r="D66" s="164"/>
      <c r="E66" s="165"/>
      <c r="F66" s="166"/>
      <c r="G66" s="167"/>
      <c r="H66" s="243">
        <f t="shared" si="8"/>
        <v>0</v>
      </c>
      <c r="I66" s="160"/>
      <c r="J66" s="243">
        <f t="shared" si="9"/>
        <v>0</v>
      </c>
      <c r="K66" s="163">
        <f>IF(B66=BuckleBreakdown!$B$7,BuckleBreakdown!$G$5,IF('Order Form'!B66=BuckleBreakdown!$C$7,BuckleBreakdown!$G$5,IF('Order Form'!B66=BuckleBreakdown!$B$23,BuckleBreakdown!$D$22,IF('Order Form'!B66=BuckleBreakdown!$J$8,BuckleBreakdown!$L$7,IF('Order Form'!B66=BuckleBreakdown!$J$21,BuckleBreakdown!$L$20,0)))))</f>
        <v>0</v>
      </c>
      <c r="L66" s="163">
        <f>IF(B66="Etched",T66,IF(B66="Color Print",S66,IF(B66="Embossed",Q66,IF(B66="Debossed",R66,IF(B66="Polished Plate",#REF!,0)))))</f>
        <v>0</v>
      </c>
      <c r="M66" s="163">
        <f>IF(ISBLANK(E66),0,VLOOKUP(E66,BuckleData!$Q:$R,2,FALSE))</f>
        <v>0</v>
      </c>
      <c r="O66" s="237"/>
      <c r="Q66" s="163">
        <f t="shared" si="10"/>
        <v>0</v>
      </c>
      <c r="R66" s="163">
        <f t="shared" si="11"/>
        <v>0</v>
      </c>
      <c r="S66" s="163">
        <f>IF(ISBLANK(B66),0,IF(U66=1,'Go-In! &amp; Fast Eddie Buckle BD'!$G$30,IF('Order Form'!V66=1,'Go-In! &amp; Fast Eddie Buckle BD'!$G$4,IF('Order Form'!W66=1,0,0))))</f>
        <v>0</v>
      </c>
      <c r="T66" s="163">
        <f>IF(ISBLANK(C66),0,IF(U66=1,'Go-In! &amp; Fast Eddie Buckle BD'!$G$30,IF('Order Form'!V66=1,'Go-In! &amp; Fast Eddie Buckle BD'!$G$4,IF('Order Form'!W66=1,0,0))))</f>
        <v>0</v>
      </c>
      <c r="U66">
        <f t="shared" si="12"/>
        <v>0</v>
      </c>
      <c r="V66">
        <f t="shared" si="13"/>
        <v>0</v>
      </c>
      <c r="W66">
        <f t="shared" si="14"/>
        <v>0</v>
      </c>
    </row>
    <row r="67" spans="1:23" customFormat="1" ht="17.100000000000001" customHeight="1" x14ac:dyDescent="0.25">
      <c r="A67" s="160"/>
      <c r="B67" s="160"/>
      <c r="C67" s="160"/>
      <c r="D67" s="164"/>
      <c r="E67" s="165"/>
      <c r="F67" s="166"/>
      <c r="G67" s="167"/>
      <c r="H67" s="243">
        <f t="shared" si="8"/>
        <v>0</v>
      </c>
      <c r="I67" s="160"/>
      <c r="J67" s="243">
        <f t="shared" si="9"/>
        <v>0</v>
      </c>
      <c r="K67" s="163">
        <f>IF(B67=BuckleBreakdown!$B$7,BuckleBreakdown!$G$5,IF('Order Form'!B67=BuckleBreakdown!$C$7,BuckleBreakdown!$G$5,IF('Order Form'!B67=BuckleBreakdown!$B$23,BuckleBreakdown!$D$22,IF('Order Form'!B67=BuckleBreakdown!$J$8,BuckleBreakdown!$L$7,IF('Order Form'!B67=BuckleBreakdown!$J$21,BuckleBreakdown!$L$20,0)))))</f>
        <v>0</v>
      </c>
      <c r="L67" s="163">
        <f>IF(B67="Etched",T67,IF(B67="Color Print",S67,IF(B67="Embossed",Q67,IF(B67="Debossed",R67,IF(B67="Polished Plate",#REF!,0)))))</f>
        <v>0</v>
      </c>
      <c r="M67" s="163">
        <f>IF(ISBLANK(E67),0,VLOOKUP(E67,BuckleData!$Q:$R,2,FALSE))</f>
        <v>0</v>
      </c>
      <c r="O67" s="237"/>
      <c r="Q67" s="163">
        <f t="shared" si="10"/>
        <v>0</v>
      </c>
      <c r="R67" s="163">
        <f t="shared" si="11"/>
        <v>0</v>
      </c>
      <c r="S67" s="163">
        <f>IF(ISBLANK(B67),0,IF(U67=1,'Go-In! &amp; Fast Eddie Buckle BD'!$G$30,IF('Order Form'!V67=1,'Go-In! &amp; Fast Eddie Buckle BD'!$G$4,IF('Order Form'!W67=1,0,0))))</f>
        <v>0</v>
      </c>
      <c r="T67" s="163">
        <f>IF(ISBLANK(C67),0,IF(U67=1,'Go-In! &amp; Fast Eddie Buckle BD'!$G$30,IF('Order Form'!V67=1,'Go-In! &amp; Fast Eddie Buckle BD'!$G$4,IF('Order Form'!W67=1,0,0))))</f>
        <v>0</v>
      </c>
      <c r="U67">
        <f t="shared" si="12"/>
        <v>0</v>
      </c>
      <c r="V67">
        <f t="shared" si="13"/>
        <v>0</v>
      </c>
      <c r="W67">
        <f t="shared" si="14"/>
        <v>0</v>
      </c>
    </row>
    <row r="68" spans="1:23" ht="15" customHeight="1" x14ac:dyDescent="0.25">
      <c r="G68" s="112"/>
      <c r="H68" s="112"/>
      <c r="I68" s="112"/>
      <c r="J68" s="112"/>
      <c r="K68" s="112"/>
    </row>
    <row r="69" spans="1:23" ht="15" customHeight="1" x14ac:dyDescent="0.25">
      <c r="C69" s="210" t="s">
        <v>68</v>
      </c>
      <c r="G69" s="112"/>
      <c r="H69" s="112"/>
      <c r="I69" s="112"/>
      <c r="J69" s="112"/>
      <c r="K69" s="112"/>
    </row>
    <row r="70" spans="1:23" ht="21" customHeight="1" x14ac:dyDescent="0.25">
      <c r="A70" s="119"/>
      <c r="B70" s="119"/>
      <c r="C70" s="211" t="str">
        <f>IFERROR(VLOOKUP(D71,G94:H99,2,FALSE),"#1")</f>
        <v>#1</v>
      </c>
      <c r="D70" s="119"/>
      <c r="E70" s="84"/>
      <c r="F70" s="84"/>
      <c r="G70" s="83"/>
      <c r="H70" s="216" t="s">
        <v>305</v>
      </c>
      <c r="I70" s="244">
        <f>SUM(I34:I53,I58:I67)</f>
        <v>0</v>
      </c>
      <c r="J70" s="245">
        <f>SUM(J34:J53,J58:J67)</f>
        <v>0</v>
      </c>
    </row>
    <row r="71" spans="1:23" ht="18.75" customHeight="1" thickBot="1" x14ac:dyDescent="0.3">
      <c r="D71" s="138">
        <f>MAX(A31,ClassicBreakdown!E6,BuckleBreakdown!E6,'Go-In! &amp; Fast Eddie Package BD'!E5,'Go-In! &amp; Fast Eddie Buckle BD'!E5)</f>
        <v>1</v>
      </c>
      <c r="E71" s="84"/>
      <c r="F71" s="84"/>
      <c r="G71" s="117"/>
      <c r="H71" s="137"/>
      <c r="I71" s="132"/>
    </row>
    <row r="72" spans="1:23" ht="18" customHeight="1" x14ac:dyDescent="0.25">
      <c r="B72" s="273" t="s">
        <v>115</v>
      </c>
      <c r="C72" s="274"/>
      <c r="D72" s="275"/>
      <c r="E72" s="84"/>
      <c r="F72" s="263" t="s">
        <v>242</v>
      </c>
      <c r="G72" s="264"/>
      <c r="H72" s="264"/>
      <c r="I72" s="265"/>
      <c r="J72" s="151"/>
      <c r="K72" s="112"/>
      <c r="L72" s="139"/>
      <c r="M72" s="139"/>
      <c r="N72" s="139"/>
      <c r="O72" s="139"/>
    </row>
    <row r="73" spans="1:23" ht="22.5" customHeight="1" x14ac:dyDescent="0.25">
      <c r="B73" s="257" t="s">
        <v>349</v>
      </c>
      <c r="C73" s="276"/>
      <c r="D73" s="277"/>
      <c r="E73" s="84"/>
      <c r="F73" s="266"/>
      <c r="G73" s="267"/>
      <c r="H73" s="267"/>
      <c r="I73" s="268"/>
      <c r="J73" s="151"/>
      <c r="K73" s="112"/>
      <c r="L73" s="139"/>
      <c r="M73" s="139"/>
      <c r="N73" s="139"/>
      <c r="O73" s="139"/>
    </row>
    <row r="74" spans="1:23" s="119" customFormat="1" ht="18.75" customHeight="1" x14ac:dyDescent="0.25">
      <c r="B74" s="257" t="s">
        <v>267</v>
      </c>
      <c r="C74" s="258"/>
      <c r="D74" s="259"/>
      <c r="E74" s="84"/>
      <c r="F74" s="266"/>
      <c r="G74" s="267"/>
      <c r="H74" s="267"/>
      <c r="I74" s="268"/>
      <c r="J74" s="151"/>
      <c r="L74" s="140"/>
      <c r="M74" s="140"/>
      <c r="N74" s="140"/>
      <c r="O74" s="140"/>
    </row>
    <row r="75" spans="1:23" ht="38.25" customHeight="1" thickBot="1" x14ac:dyDescent="0.3">
      <c r="B75" s="260" t="s">
        <v>323</v>
      </c>
      <c r="C75" s="261"/>
      <c r="D75" s="262"/>
      <c r="E75" s="141"/>
      <c r="F75" s="269"/>
      <c r="G75" s="270"/>
      <c r="H75" s="270"/>
      <c r="I75" s="271"/>
      <c r="J75" s="151"/>
      <c r="K75" s="112"/>
      <c r="L75" s="139"/>
      <c r="M75" s="139"/>
      <c r="N75" s="139"/>
      <c r="O75" s="139"/>
    </row>
    <row r="76" spans="1:23" ht="21" customHeight="1" x14ac:dyDescent="0.25">
      <c r="C76" s="142"/>
      <c r="D76" s="142"/>
      <c r="E76" s="142"/>
      <c r="F76" s="84"/>
      <c r="G76" s="117"/>
      <c r="H76" s="112"/>
      <c r="I76" s="112"/>
      <c r="J76" s="112"/>
      <c r="K76" s="112"/>
      <c r="L76" s="139"/>
      <c r="M76" s="139"/>
      <c r="N76" s="139"/>
      <c r="O76" s="139"/>
    </row>
    <row r="77" spans="1:23" s="119" customFormat="1" ht="15.75" x14ac:dyDescent="0.25">
      <c r="B77" s="148" t="s">
        <v>23</v>
      </c>
      <c r="E77" s="84"/>
      <c r="F77" s="84"/>
      <c r="G77" s="112"/>
      <c r="H77" s="112"/>
      <c r="I77" s="112"/>
      <c r="J77" s="112"/>
      <c r="K77" s="112"/>
      <c r="L77" s="112"/>
      <c r="M77" s="139"/>
      <c r="N77" s="139"/>
      <c r="O77" s="139"/>
    </row>
    <row r="78" spans="1:23" ht="29.25" customHeight="1" x14ac:dyDescent="0.25">
      <c r="B78" s="272"/>
      <c r="C78" s="272"/>
      <c r="D78" s="272"/>
      <c r="E78" s="272"/>
      <c r="F78" s="272"/>
      <c r="G78" s="254"/>
      <c r="H78" s="254"/>
      <c r="I78" s="254"/>
      <c r="J78" s="112"/>
      <c r="K78" s="112"/>
    </row>
    <row r="79" spans="1:23" ht="25.5" customHeight="1" x14ac:dyDescent="0.25">
      <c r="B79" s="255"/>
      <c r="C79" s="255"/>
      <c r="D79" s="255"/>
      <c r="E79" s="255"/>
      <c r="F79" s="255"/>
      <c r="G79" s="256"/>
      <c r="H79" s="256"/>
      <c r="I79" s="256"/>
      <c r="J79" s="112"/>
      <c r="K79" s="112"/>
    </row>
    <row r="80" spans="1:23" ht="25.5" customHeight="1" x14ac:dyDescent="0.25">
      <c r="B80" s="255"/>
      <c r="C80" s="255"/>
      <c r="D80" s="255"/>
      <c r="E80" s="255"/>
      <c r="F80" s="255"/>
      <c r="G80" s="256"/>
      <c r="H80" s="256"/>
      <c r="I80" s="256"/>
      <c r="J80" s="112"/>
      <c r="K80" s="112"/>
    </row>
    <row r="81" spans="2:11" ht="25.5" customHeight="1" x14ac:dyDescent="0.25">
      <c r="B81" s="255"/>
      <c r="C81" s="255"/>
      <c r="D81" s="255"/>
      <c r="E81" s="255"/>
      <c r="F81" s="255"/>
      <c r="G81" s="256"/>
      <c r="H81" s="256"/>
      <c r="I81" s="256"/>
      <c r="J81" s="112"/>
      <c r="K81" s="112"/>
    </row>
    <row r="82" spans="2:11" ht="15" customHeight="1" x14ac:dyDescent="0.25">
      <c r="B82" s="84"/>
      <c r="D82" s="84"/>
      <c r="E82" s="117"/>
      <c r="F82" s="117"/>
      <c r="G82" s="112"/>
      <c r="H82" s="112"/>
      <c r="I82" s="112"/>
      <c r="J82" s="112"/>
      <c r="K82" s="112"/>
    </row>
    <row r="83" spans="2:11" ht="15" customHeight="1" x14ac:dyDescent="0.25">
      <c r="B83" s="84"/>
      <c r="C83" s="84"/>
      <c r="D83" s="84"/>
      <c r="E83" s="117"/>
      <c r="F83" s="117"/>
      <c r="G83" s="132"/>
      <c r="H83" s="132"/>
      <c r="J83" s="132"/>
      <c r="K83" s="132"/>
    </row>
    <row r="84" spans="2:11" ht="15" customHeight="1" x14ac:dyDescent="0.25">
      <c r="B84" s="84"/>
      <c r="C84" s="84"/>
      <c r="D84" s="84"/>
      <c r="E84" s="117"/>
      <c r="F84" s="117"/>
      <c r="G84" s="132"/>
      <c r="H84" s="132"/>
      <c r="J84" s="132"/>
      <c r="K84" s="132"/>
    </row>
    <row r="85" spans="2:11" ht="15" customHeight="1" x14ac:dyDescent="0.25">
      <c r="B85" s="84"/>
      <c r="C85" s="84"/>
      <c r="D85" s="84"/>
      <c r="E85" s="117"/>
      <c r="F85" s="117"/>
      <c r="G85" s="132"/>
      <c r="H85" s="132"/>
      <c r="J85" s="132"/>
      <c r="K85" s="132"/>
    </row>
    <row r="86" spans="2:11" ht="15" customHeight="1" x14ac:dyDescent="0.25">
      <c r="B86" s="84"/>
      <c r="C86" s="84"/>
      <c r="D86" s="84"/>
      <c r="E86" s="117"/>
      <c r="F86" s="117"/>
      <c r="G86" s="132"/>
      <c r="H86" s="132"/>
      <c r="J86" s="132"/>
      <c r="K86" s="132"/>
    </row>
    <row r="87" spans="2:11" ht="15" customHeight="1" x14ac:dyDescent="0.25">
      <c r="B87" s="84"/>
      <c r="C87" s="84"/>
      <c r="D87" s="84"/>
      <c r="E87" s="117"/>
      <c r="F87" s="117"/>
      <c r="G87" s="132"/>
      <c r="H87" s="132"/>
      <c r="J87" s="132"/>
      <c r="K87" s="132"/>
    </row>
    <row r="88" spans="2:11" ht="15" customHeight="1" x14ac:dyDescent="0.25">
      <c r="C88" s="84"/>
      <c r="D88" s="84"/>
      <c r="E88" s="84"/>
      <c r="F88" s="117"/>
      <c r="G88" s="117"/>
      <c r="H88" s="132"/>
      <c r="J88" s="132"/>
      <c r="K88" s="132"/>
    </row>
    <row r="89" spans="2:11" ht="15" customHeight="1" x14ac:dyDescent="0.25">
      <c r="C89" s="84"/>
      <c r="D89" s="84"/>
      <c r="E89" s="84"/>
      <c r="F89" s="117"/>
      <c r="G89" s="117"/>
      <c r="H89" s="132"/>
      <c r="I89" s="132"/>
    </row>
    <row r="90" spans="2:11" ht="15.75" x14ac:dyDescent="0.25"/>
    <row r="91" spans="2:11" ht="15.75" x14ac:dyDescent="0.25"/>
    <row r="92" spans="2:11" ht="15.6" hidden="1" x14ac:dyDescent="0.35"/>
    <row r="93" spans="2:11" ht="15.6" hidden="1" x14ac:dyDescent="0.35">
      <c r="C93" s="143"/>
    </row>
    <row r="94" spans="2:11" ht="15.6" hidden="1" x14ac:dyDescent="0.35">
      <c r="C94" s="143"/>
      <c r="F94" s="112" t="s">
        <v>230</v>
      </c>
      <c r="G94" s="84">
        <v>1</v>
      </c>
      <c r="H94" s="84" t="s">
        <v>230</v>
      </c>
    </row>
    <row r="95" spans="2:11" ht="15" hidden="1" customHeight="1" x14ac:dyDescent="0.35">
      <c r="F95" s="112" t="s">
        <v>231</v>
      </c>
      <c r="G95" s="84">
        <v>2</v>
      </c>
      <c r="H95" s="84" t="s">
        <v>231</v>
      </c>
    </row>
    <row r="96" spans="2:11" ht="15" hidden="1" customHeight="1" x14ac:dyDescent="0.35">
      <c r="F96" s="112" t="s">
        <v>232</v>
      </c>
      <c r="G96" s="84">
        <v>3</v>
      </c>
      <c r="H96" s="84" t="s">
        <v>232</v>
      </c>
    </row>
    <row r="97" spans="6:8" ht="15" hidden="1" customHeight="1" x14ac:dyDescent="0.35">
      <c r="F97" s="112" t="s">
        <v>233</v>
      </c>
      <c r="G97" s="84">
        <v>4</v>
      </c>
      <c r="H97" s="84" t="s">
        <v>233</v>
      </c>
    </row>
    <row r="98" spans="6:8" ht="15" hidden="1" customHeight="1" x14ac:dyDescent="0.35">
      <c r="F98" s="112" t="s">
        <v>234</v>
      </c>
      <c r="G98" s="84">
        <v>5</v>
      </c>
      <c r="H98" s="84" t="s">
        <v>234</v>
      </c>
    </row>
    <row r="99" spans="6:8" ht="15" hidden="1" customHeight="1" x14ac:dyDescent="0.35">
      <c r="F99" s="112" t="s">
        <v>235</v>
      </c>
      <c r="G99" s="84">
        <v>6</v>
      </c>
      <c r="H99" s="84" t="s">
        <v>235</v>
      </c>
    </row>
    <row r="100" spans="6:8" ht="15" hidden="1" customHeight="1" x14ac:dyDescent="0.35"/>
    <row r="101" spans="6:8" ht="15" hidden="1" customHeight="1" x14ac:dyDescent="0.35"/>
  </sheetData>
  <sheetProtection algorithmName="SHA-512" hashValue="yo6VBCHcxIEzYEMJEr/QKVDe3zyOD0ybWjqMMDd6YqLF3NLrC9Tegv7Vi9MdFzl8qdSZTyIexnquikbKOxLjVg==" saltValue="HGpvGHJnub0ba1QtwmTOdA==" spinCount="100000" sheet="1" objects="1" scenarios="1"/>
  <sortState xmlns:xlrd2="http://schemas.microsoft.com/office/spreadsheetml/2017/richdata2" ref="C103:C118">
    <sortCondition ref="C103:C118"/>
  </sortState>
  <dataConsolidate>
    <dataRefs count="1">
      <dataRef ref="Y34:Z34" sheet="Order Form"/>
    </dataRefs>
  </dataConsolidate>
  <mergeCells count="35">
    <mergeCell ref="D1:G4"/>
    <mergeCell ref="D29:E29"/>
    <mergeCell ref="B8:C8"/>
    <mergeCell ref="B9:C9"/>
    <mergeCell ref="B10:C10"/>
    <mergeCell ref="H23:I23"/>
    <mergeCell ref="H29:I29"/>
    <mergeCell ref="H27:I27"/>
    <mergeCell ref="H28:I28"/>
    <mergeCell ref="D17:F17"/>
    <mergeCell ref="D23:F23"/>
    <mergeCell ref="D21:J21"/>
    <mergeCell ref="D22:F22"/>
    <mergeCell ref="D24:F24"/>
    <mergeCell ref="D27:E27"/>
    <mergeCell ref="D28:E28"/>
    <mergeCell ref="D20:J20"/>
    <mergeCell ref="I8:J8"/>
    <mergeCell ref="D10:G10"/>
    <mergeCell ref="D14:G14"/>
    <mergeCell ref="H16:I16"/>
    <mergeCell ref="D13:H13"/>
    <mergeCell ref="D15:F15"/>
    <mergeCell ref="D16:F16"/>
    <mergeCell ref="D8:G8"/>
    <mergeCell ref="D9:G9"/>
    <mergeCell ref="B80:I80"/>
    <mergeCell ref="B81:I81"/>
    <mergeCell ref="B74:D74"/>
    <mergeCell ref="B75:D75"/>
    <mergeCell ref="F72:I75"/>
    <mergeCell ref="B78:I78"/>
    <mergeCell ref="B79:I79"/>
    <mergeCell ref="B72:D72"/>
    <mergeCell ref="B73:D73"/>
  </mergeCells>
  <conditionalFormatting sqref="K34:K53">
    <cfRule type="containsText" dxfId="3" priority="7" operator="containsText" text="&quot;MOQ&quot;">
      <formula>NOT(ISERROR(SEARCH("""MOQ""",K34)))</formula>
    </cfRule>
  </conditionalFormatting>
  <conditionalFormatting sqref="B31">
    <cfRule type="cellIs" dxfId="2" priority="5" operator="equal">
      <formula>0</formula>
    </cfRule>
  </conditionalFormatting>
  <conditionalFormatting sqref="I34:I53">
    <cfRule type="cellIs" dxfId="1" priority="1" operator="greaterThanOrEqual">
      <formula>30</formula>
    </cfRule>
  </conditionalFormatting>
  <dataValidations xWindow="627" yWindow="602" count="9">
    <dataValidation type="list" allowBlank="1" showInputMessage="1" showErrorMessage="1" prompt="Customize your golf accessories" sqref="E58:E67 G34:G53" xr:uid="{00000000-0002-0000-0200-000000000000}">
      <formula1>BallMarkTool</formula1>
    </dataValidation>
    <dataValidation type="list" allowBlank="1" showInputMessage="1" showErrorMessage="1" prompt="Choose where your logo will be placed on the buckle" sqref="D34:D53 D58:D67" xr:uid="{00000000-0002-0000-0200-000001000000}">
      <formula1>LogoPlacement</formula1>
    </dataValidation>
    <dataValidation type="list" allowBlank="1" showInputMessage="1" showErrorMessage="1" prompt="Choose how your custom belt will be presented" sqref="F34:F53" xr:uid="{00000000-0002-0000-0200-000002000000}">
      <formula1>Packaging</formula1>
    </dataValidation>
    <dataValidation type="list" allowBlank="1" showInputMessage="1" showErrorMessage="1" prompt="Choose Your Buckle " sqref="C34:C53" xr:uid="{00000000-0002-0000-0200-000003000000}">
      <formula1>INDIRECT(B34)</formula1>
    </dataValidation>
    <dataValidation type="list" allowBlank="1" showInputMessage="1" showErrorMessage="1" promptTitle="Choose Your Customization Method" prompt="_x000a_Reference Instruction Sheet for MOQ and pricing information" sqref="B58:B67" xr:uid="{00000000-0002-0000-0200-000004000000}">
      <formula1>CustomBuckle</formula1>
    </dataValidation>
    <dataValidation type="list" allowBlank="1" showInputMessage="1" showErrorMessage="1" promptTitle="Choose Your Price Level" prompt="_x000a_Reference Instruction Sheet to calculate your price level for etched or color printed customization based on previous orders" sqref="B31" xr:uid="{00000000-0002-0000-0200-000005000000}">
      <formula1>PriceLevel</formula1>
    </dataValidation>
    <dataValidation type="list" allowBlank="1" showInputMessage="1" showErrorMessage="1" promptTitle="Choose Your Customization Method" prompt="_x000a_Reference Instruction Sheet for MOQ and pricing information" sqref="B34:B53" xr:uid="{00000000-0002-0000-0200-000006000000}">
      <formula1>Customization</formula1>
    </dataValidation>
    <dataValidation type="list" allowBlank="1" showInputMessage="1" showErrorMessage="1" prompt="Choose Your Buckle " sqref="C58:C67" xr:uid="{00000000-0002-0000-0200-000007000000}">
      <formula1>CustomBuckleList</formula1>
    </dataValidation>
    <dataValidation type="list" allowBlank="1" showInputMessage="1" showErrorMessage="1" promptTitle="Choose Your Strap" prompt="_x000a_All straps are cut to fit, up to 45&quot;_x000a__x000a_Call for longer straps" sqref="E34:E53" xr:uid="{00000000-0002-0000-0200-000008000000}">
      <formula1>Strap</formula1>
    </dataValidation>
  </dataValidations>
  <pageMargins left="0.25" right="0.25" top="0.75" bottom="0.75" header="0.3" footer="0.3"/>
  <pageSetup scale="47" fitToHeight="0" orientation="portrait" r:id="rId1"/>
  <ignoredErrors>
    <ignoredError sqref="D71" evalError="1"/>
  </ignoredErrors>
  <drawing r:id="rId2"/>
  <legacyDrawing r:id="rId3"/>
  <controls>
    <mc:AlternateContent xmlns:mc="http://schemas.openxmlformats.org/markup-compatibility/2006">
      <mc:Choice Requires="x14">
        <control shapeId="3075" r:id="rId4" name="TempCombo">
          <controlPr defaultSize="0" autoLine="0" r:id="rId5">
            <anchor moveWithCells="1">
              <from>
                <xdr:col>0</xdr:col>
                <xdr:colOff>123825</xdr:colOff>
                <xdr:row>0</xdr:row>
                <xdr:rowOff>123825</xdr:rowOff>
              </from>
              <to>
                <xdr:col>2</xdr:col>
                <xdr:colOff>38100</xdr:colOff>
                <xdr:row>2</xdr:row>
                <xdr:rowOff>66675</xdr:rowOff>
              </to>
            </anchor>
          </controlPr>
        </control>
      </mc:Choice>
      <mc:Fallback>
        <control shapeId="3075" r:id="rId4" name="TempCombo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N131"/>
  <sheetViews>
    <sheetView workbookViewId="0">
      <selection activeCell="F15" sqref="F15"/>
    </sheetView>
  </sheetViews>
  <sheetFormatPr defaultRowHeight="15" x14ac:dyDescent="0.25"/>
  <cols>
    <col min="1" max="1" width="2.85546875" customWidth="1"/>
    <col min="2" max="2" width="13" customWidth="1"/>
    <col min="3" max="3" width="2.28515625" customWidth="1"/>
    <col min="4" max="4" width="25.28515625" customWidth="1"/>
    <col min="5" max="5" width="2.28515625" customWidth="1"/>
    <col min="6" max="6" width="39.7109375" bestFit="1" customWidth="1"/>
    <col min="7" max="7" width="2.85546875" customWidth="1"/>
    <col min="8" max="8" width="39" customWidth="1"/>
    <col min="9" max="9" width="2.42578125" customWidth="1"/>
    <col min="10" max="10" width="29.28515625" bestFit="1" customWidth="1"/>
    <col min="11" max="11" width="1.7109375" customWidth="1"/>
    <col min="12" max="12" width="39" bestFit="1" customWidth="1"/>
    <col min="13" max="13" width="3" customWidth="1"/>
    <col min="14" max="14" width="34.7109375" bestFit="1" customWidth="1"/>
  </cols>
  <sheetData>
    <row r="1" spans="2:14" ht="9" customHeight="1" x14ac:dyDescent="0.35"/>
    <row r="2" spans="2:14" ht="21" x14ac:dyDescent="0.5">
      <c r="B2" s="152" t="s">
        <v>294</v>
      </c>
    </row>
    <row r="4" spans="2:14" s="1" customFormat="1" ht="14.45" x14ac:dyDescent="0.35">
      <c r="B4" s="1" t="s">
        <v>55</v>
      </c>
      <c r="D4" s="1" t="s">
        <v>80</v>
      </c>
      <c r="F4" s="1" t="s">
        <v>199</v>
      </c>
      <c r="H4" s="1" t="s">
        <v>200</v>
      </c>
      <c r="L4" s="1" t="s">
        <v>33</v>
      </c>
      <c r="N4" s="1" t="s">
        <v>289</v>
      </c>
    </row>
    <row r="6" spans="2:14" ht="15.6" x14ac:dyDescent="0.35">
      <c r="B6" s="112" t="s">
        <v>291</v>
      </c>
      <c r="D6" s="132" t="s">
        <v>80</v>
      </c>
      <c r="F6" s="132" t="s">
        <v>36</v>
      </c>
      <c r="H6" s="132" t="s">
        <v>32</v>
      </c>
      <c r="I6" s="132"/>
      <c r="J6" s="132" t="s">
        <v>293</v>
      </c>
      <c r="L6" s="132" t="s">
        <v>33</v>
      </c>
      <c r="N6" s="132" t="s">
        <v>289</v>
      </c>
    </row>
    <row r="7" spans="2:14" ht="15.6" x14ac:dyDescent="0.35">
      <c r="B7" s="112"/>
      <c r="D7" s="112"/>
      <c r="F7" s="112"/>
      <c r="H7" s="112"/>
      <c r="I7" s="112"/>
      <c r="J7" s="112"/>
      <c r="N7" s="84"/>
    </row>
    <row r="8" spans="2:14" ht="15.75" x14ac:dyDescent="0.25">
      <c r="B8" s="132" t="s">
        <v>230</v>
      </c>
      <c r="D8" s="112" t="s">
        <v>36</v>
      </c>
      <c r="F8" s="226" t="s">
        <v>338</v>
      </c>
      <c r="H8" s="143" t="s">
        <v>128</v>
      </c>
      <c r="I8" s="143"/>
      <c r="J8" s="144" t="s">
        <v>40</v>
      </c>
      <c r="L8" s="227" t="s">
        <v>42</v>
      </c>
      <c r="N8" s="145" t="s">
        <v>46</v>
      </c>
    </row>
    <row r="9" spans="2:14" ht="15.75" x14ac:dyDescent="0.25">
      <c r="B9" s="132" t="s">
        <v>231</v>
      </c>
      <c r="D9" s="112" t="s">
        <v>38</v>
      </c>
      <c r="F9" s="226" t="s">
        <v>339</v>
      </c>
      <c r="H9" s="225" t="s">
        <v>124</v>
      </c>
      <c r="I9" s="143"/>
      <c r="J9" s="144" t="s">
        <v>41</v>
      </c>
      <c r="L9" s="227" t="s">
        <v>310</v>
      </c>
      <c r="N9" s="145" t="s">
        <v>47</v>
      </c>
    </row>
    <row r="10" spans="2:14" ht="15.75" x14ac:dyDescent="0.25">
      <c r="B10" s="132" t="s">
        <v>232</v>
      </c>
      <c r="D10" s="112" t="s">
        <v>37</v>
      </c>
      <c r="F10" s="226" t="s">
        <v>340</v>
      </c>
      <c r="H10" s="225" t="s">
        <v>134</v>
      </c>
      <c r="I10" s="143"/>
      <c r="J10" s="143" t="s">
        <v>329</v>
      </c>
      <c r="L10" s="227" t="s">
        <v>311</v>
      </c>
      <c r="N10" s="145" t="s">
        <v>48</v>
      </c>
    </row>
    <row r="11" spans="2:14" ht="15.75" x14ac:dyDescent="0.25">
      <c r="B11" s="132" t="s">
        <v>233</v>
      </c>
      <c r="D11" s="112" t="s">
        <v>287</v>
      </c>
      <c r="F11" s="226" t="s">
        <v>341</v>
      </c>
      <c r="H11" s="225" t="s">
        <v>125</v>
      </c>
      <c r="I11" s="143"/>
      <c r="J11" s="144"/>
      <c r="L11" s="227" t="s">
        <v>212</v>
      </c>
      <c r="N11" s="145" t="s">
        <v>49</v>
      </c>
    </row>
    <row r="12" spans="2:14" ht="15.75" x14ac:dyDescent="0.25">
      <c r="B12" s="132" t="s">
        <v>234</v>
      </c>
      <c r="D12" s="112" t="s">
        <v>286</v>
      </c>
      <c r="F12" s="247" t="s">
        <v>252</v>
      </c>
      <c r="H12" s="225" t="s">
        <v>131</v>
      </c>
      <c r="I12" s="143"/>
      <c r="L12" s="227" t="s">
        <v>225</v>
      </c>
      <c r="N12" s="145" t="s">
        <v>50</v>
      </c>
    </row>
    <row r="13" spans="2:14" ht="15.75" x14ac:dyDescent="0.25">
      <c r="B13" s="132" t="s">
        <v>235</v>
      </c>
      <c r="D13" s="112" t="s">
        <v>288</v>
      </c>
      <c r="F13" s="247" t="s">
        <v>254</v>
      </c>
      <c r="H13" s="225" t="s">
        <v>312</v>
      </c>
      <c r="I13" s="143"/>
      <c r="L13" s="227" t="s">
        <v>43</v>
      </c>
      <c r="N13" s="145" t="s">
        <v>64</v>
      </c>
    </row>
    <row r="14" spans="2:14" ht="15.75" x14ac:dyDescent="0.25">
      <c r="D14" s="112" t="s">
        <v>332</v>
      </c>
      <c r="F14" s="247" t="s">
        <v>253</v>
      </c>
      <c r="H14" s="225" t="s">
        <v>313</v>
      </c>
      <c r="I14" s="143"/>
      <c r="L14" s="227" t="s">
        <v>44</v>
      </c>
      <c r="N14" s="145" t="s">
        <v>65</v>
      </c>
    </row>
    <row r="15" spans="2:14" ht="15.75" x14ac:dyDescent="0.25">
      <c r="D15" s="112" t="s">
        <v>335</v>
      </c>
      <c r="F15" s="226" t="s">
        <v>263</v>
      </c>
      <c r="H15" s="225" t="s">
        <v>258</v>
      </c>
      <c r="I15" s="143"/>
      <c r="L15" s="144" t="s">
        <v>45</v>
      </c>
    </row>
    <row r="16" spans="2:14" ht="15.75" x14ac:dyDescent="0.25">
      <c r="D16" s="112" t="s">
        <v>333</v>
      </c>
      <c r="F16" s="226" t="s">
        <v>255</v>
      </c>
      <c r="H16" s="231" t="s">
        <v>344</v>
      </c>
      <c r="I16" s="143"/>
    </row>
    <row r="17" spans="4:9" ht="15.75" x14ac:dyDescent="0.25">
      <c r="D17" s="112" t="s">
        <v>334</v>
      </c>
      <c r="F17" s="226" t="s">
        <v>256</v>
      </c>
      <c r="H17" s="305" t="s">
        <v>243</v>
      </c>
      <c r="I17" s="143"/>
    </row>
    <row r="18" spans="4:9" x14ac:dyDescent="0.25">
      <c r="F18" s="226" t="s">
        <v>257</v>
      </c>
      <c r="H18" s="305" t="s">
        <v>244</v>
      </c>
      <c r="I18" s="143"/>
    </row>
    <row r="19" spans="4:9" x14ac:dyDescent="0.25">
      <c r="F19" s="226" t="s">
        <v>119</v>
      </c>
      <c r="H19" s="225" t="s">
        <v>345</v>
      </c>
      <c r="I19" s="143"/>
    </row>
    <row r="20" spans="4:9" x14ac:dyDescent="0.25">
      <c r="F20" s="226" t="s">
        <v>120</v>
      </c>
      <c r="H20" s="225" t="s">
        <v>346</v>
      </c>
      <c r="I20" s="143"/>
    </row>
    <row r="21" spans="4:9" x14ac:dyDescent="0.25">
      <c r="F21" s="226"/>
      <c r="H21" s="225" t="s">
        <v>347</v>
      </c>
    </row>
    <row r="22" spans="4:9" x14ac:dyDescent="0.25">
      <c r="F22" s="226"/>
      <c r="H22" s="225" t="s">
        <v>295</v>
      </c>
    </row>
    <row r="23" spans="4:9" x14ac:dyDescent="0.25">
      <c r="F23" s="226"/>
      <c r="H23" s="225" t="s">
        <v>296</v>
      </c>
    </row>
    <row r="24" spans="4:9" ht="14.45" x14ac:dyDescent="0.35">
      <c r="H24" s="225" t="s">
        <v>297</v>
      </c>
    </row>
    <row r="25" spans="4:9" ht="15.6" x14ac:dyDescent="0.35">
      <c r="D25" t="s">
        <v>290</v>
      </c>
      <c r="F25" s="132" t="s">
        <v>38</v>
      </c>
      <c r="H25" s="225" t="s">
        <v>298</v>
      </c>
    </row>
    <row r="26" spans="4:9" ht="15.6" x14ac:dyDescent="0.35">
      <c r="F26" s="112"/>
      <c r="H26" s="225" t="s">
        <v>299</v>
      </c>
    </row>
    <row r="27" spans="4:9" ht="15.75" x14ac:dyDescent="0.25">
      <c r="D27" s="112" t="s">
        <v>36</v>
      </c>
      <c r="F27" s="226" t="s">
        <v>338</v>
      </c>
      <c r="H27" s="143" t="s">
        <v>342</v>
      </c>
    </row>
    <row r="28" spans="4:9" ht="15.75" x14ac:dyDescent="0.25">
      <c r="D28" s="112" t="s">
        <v>38</v>
      </c>
      <c r="F28" s="226" t="s">
        <v>339</v>
      </c>
      <c r="H28" s="143" t="s">
        <v>343</v>
      </c>
    </row>
    <row r="29" spans="4:9" ht="15.75" x14ac:dyDescent="0.25">
      <c r="D29" s="112" t="s">
        <v>37</v>
      </c>
      <c r="F29" s="226" t="s">
        <v>340</v>
      </c>
    </row>
    <row r="30" spans="4:9" ht="15.75" x14ac:dyDescent="0.25">
      <c r="D30" s="112" t="s">
        <v>287</v>
      </c>
      <c r="F30" s="226" t="s">
        <v>341</v>
      </c>
    </row>
    <row r="31" spans="4:9" x14ac:dyDescent="0.25">
      <c r="F31" s="226" t="s">
        <v>252</v>
      </c>
    </row>
    <row r="32" spans="4:9" x14ac:dyDescent="0.25">
      <c r="F32" s="226" t="s">
        <v>254</v>
      </c>
    </row>
    <row r="33" spans="6:6" x14ac:dyDescent="0.25">
      <c r="F33" s="226" t="s">
        <v>117</v>
      </c>
    </row>
    <row r="34" spans="6:6" x14ac:dyDescent="0.25">
      <c r="F34" s="226" t="s">
        <v>253</v>
      </c>
    </row>
    <row r="35" spans="6:6" x14ac:dyDescent="0.25">
      <c r="F35" s="226" t="s">
        <v>263</v>
      </c>
    </row>
    <row r="36" spans="6:6" x14ac:dyDescent="0.25">
      <c r="F36" s="226" t="s">
        <v>255</v>
      </c>
    </row>
    <row r="37" spans="6:6" x14ac:dyDescent="0.25">
      <c r="F37" s="226" t="s">
        <v>256</v>
      </c>
    </row>
    <row r="38" spans="6:6" x14ac:dyDescent="0.25">
      <c r="F38" s="143" t="s">
        <v>257</v>
      </c>
    </row>
    <row r="39" spans="6:6" x14ac:dyDescent="0.25">
      <c r="F39" s="143" t="s">
        <v>119</v>
      </c>
    </row>
    <row r="40" spans="6:6" x14ac:dyDescent="0.25">
      <c r="F40" s="143" t="s">
        <v>120</v>
      </c>
    </row>
    <row r="41" spans="6:6" x14ac:dyDescent="0.25">
      <c r="F41" s="143" t="s">
        <v>121</v>
      </c>
    </row>
    <row r="42" spans="6:6" x14ac:dyDescent="0.25">
      <c r="F42" s="226"/>
    </row>
    <row r="44" spans="6:6" ht="15.75" x14ac:dyDescent="0.25">
      <c r="F44" s="132" t="s">
        <v>37</v>
      </c>
    </row>
    <row r="45" spans="6:6" ht="15.75" x14ac:dyDescent="0.25">
      <c r="F45" s="112"/>
    </row>
    <row r="46" spans="6:6" x14ac:dyDescent="0.25">
      <c r="F46" s="143" t="s">
        <v>252</v>
      </c>
    </row>
    <row r="47" spans="6:6" x14ac:dyDescent="0.25">
      <c r="F47" s="143" t="s">
        <v>254</v>
      </c>
    </row>
    <row r="48" spans="6:6" x14ac:dyDescent="0.25">
      <c r="F48" s="143" t="s">
        <v>253</v>
      </c>
    </row>
    <row r="49" spans="6:6" x14ac:dyDescent="0.25">
      <c r="F49" s="226" t="s">
        <v>263</v>
      </c>
    </row>
    <row r="50" spans="6:6" x14ac:dyDescent="0.25">
      <c r="F50" s="226" t="s">
        <v>255</v>
      </c>
    </row>
    <row r="51" spans="6:6" x14ac:dyDescent="0.25">
      <c r="F51" s="226" t="s">
        <v>256</v>
      </c>
    </row>
    <row r="52" spans="6:6" x14ac:dyDescent="0.25">
      <c r="F52" s="226" t="s">
        <v>257</v>
      </c>
    </row>
    <row r="53" spans="6:6" x14ac:dyDescent="0.25">
      <c r="F53" s="226" t="s">
        <v>119</v>
      </c>
    </row>
    <row r="54" spans="6:6" x14ac:dyDescent="0.25">
      <c r="F54" s="226" t="s">
        <v>120</v>
      </c>
    </row>
    <row r="55" spans="6:6" x14ac:dyDescent="0.25">
      <c r="F55" s="226" t="s">
        <v>122</v>
      </c>
    </row>
    <row r="56" spans="6:6" x14ac:dyDescent="0.25">
      <c r="F56" s="226" t="s">
        <v>123</v>
      </c>
    </row>
    <row r="57" spans="6:6" x14ac:dyDescent="0.25">
      <c r="F57" s="226"/>
    </row>
    <row r="58" spans="6:6" x14ac:dyDescent="0.25">
      <c r="F58" s="226"/>
    </row>
    <row r="59" spans="6:6" x14ac:dyDescent="0.25">
      <c r="F59" s="226"/>
    </row>
    <row r="60" spans="6:6" x14ac:dyDescent="0.25">
      <c r="F60" s="226"/>
    </row>
    <row r="61" spans="6:6" x14ac:dyDescent="0.25">
      <c r="F61" s="226"/>
    </row>
    <row r="62" spans="6:6" s="224" customFormat="1" x14ac:dyDescent="0.25">
      <c r="F62" s="226"/>
    </row>
    <row r="63" spans="6:6" s="224" customFormat="1" x14ac:dyDescent="0.25">
      <c r="F63" s="226"/>
    </row>
    <row r="65" spans="6:6" s="224" customFormat="1" x14ac:dyDescent="0.25">
      <c r="F65" s="226"/>
    </row>
    <row r="66" spans="6:6" ht="15.75" x14ac:dyDescent="0.25">
      <c r="F66" s="132" t="s">
        <v>287</v>
      </c>
    </row>
    <row r="67" spans="6:6" ht="15.75" x14ac:dyDescent="0.25">
      <c r="F67" s="112"/>
    </row>
    <row r="68" spans="6:6" x14ac:dyDescent="0.25">
      <c r="F68" s="143" t="s">
        <v>252</v>
      </c>
    </row>
    <row r="69" spans="6:6" x14ac:dyDescent="0.25">
      <c r="F69" s="143" t="s">
        <v>254</v>
      </c>
    </row>
    <row r="70" spans="6:6" x14ac:dyDescent="0.25">
      <c r="F70" s="143" t="s">
        <v>253</v>
      </c>
    </row>
    <row r="71" spans="6:6" x14ac:dyDescent="0.25">
      <c r="F71" s="226" t="s">
        <v>263</v>
      </c>
    </row>
    <row r="72" spans="6:6" x14ac:dyDescent="0.25">
      <c r="F72" s="226" t="s">
        <v>255</v>
      </c>
    </row>
    <row r="73" spans="6:6" x14ac:dyDescent="0.25">
      <c r="F73" s="226" t="s">
        <v>256</v>
      </c>
    </row>
    <row r="74" spans="6:6" x14ac:dyDescent="0.25">
      <c r="F74" s="226" t="s">
        <v>257</v>
      </c>
    </row>
    <row r="75" spans="6:6" x14ac:dyDescent="0.25">
      <c r="F75" s="226" t="s">
        <v>119</v>
      </c>
    </row>
    <row r="76" spans="6:6" x14ac:dyDescent="0.25">
      <c r="F76" s="226" t="s">
        <v>120</v>
      </c>
    </row>
    <row r="77" spans="6:6" x14ac:dyDescent="0.25">
      <c r="F77" s="226" t="s">
        <v>122</v>
      </c>
    </row>
    <row r="78" spans="6:6" x14ac:dyDescent="0.25">
      <c r="F78" s="226" t="s">
        <v>123</v>
      </c>
    </row>
    <row r="79" spans="6:6" x14ac:dyDescent="0.25">
      <c r="F79" s="226"/>
    </row>
    <row r="80" spans="6:6" x14ac:dyDescent="0.25">
      <c r="F80" s="226"/>
    </row>
    <row r="81" spans="6:6" x14ac:dyDescent="0.25">
      <c r="F81" s="226"/>
    </row>
    <row r="82" spans="6:6" x14ac:dyDescent="0.25">
      <c r="F82" s="226"/>
    </row>
    <row r="83" spans="6:6" x14ac:dyDescent="0.25">
      <c r="F83" s="143"/>
    </row>
    <row r="85" spans="6:6" ht="15.75" x14ac:dyDescent="0.25">
      <c r="F85" s="132" t="s">
        <v>286</v>
      </c>
    </row>
    <row r="86" spans="6:6" ht="15.75" x14ac:dyDescent="0.25">
      <c r="F86" s="112"/>
    </row>
    <row r="87" spans="6:6" x14ac:dyDescent="0.25">
      <c r="F87" s="143" t="s">
        <v>252</v>
      </c>
    </row>
    <row r="88" spans="6:6" x14ac:dyDescent="0.25">
      <c r="F88" s="143" t="s">
        <v>254</v>
      </c>
    </row>
    <row r="89" spans="6:6" x14ac:dyDescent="0.25">
      <c r="F89" s="143" t="s">
        <v>253</v>
      </c>
    </row>
    <row r="90" spans="6:6" x14ac:dyDescent="0.25">
      <c r="F90" s="226" t="s">
        <v>263</v>
      </c>
    </row>
    <row r="91" spans="6:6" x14ac:dyDescent="0.25">
      <c r="F91" s="226" t="s">
        <v>255</v>
      </c>
    </row>
    <row r="92" spans="6:6" x14ac:dyDescent="0.25">
      <c r="F92" s="226" t="s">
        <v>256</v>
      </c>
    </row>
    <row r="93" spans="6:6" x14ac:dyDescent="0.25">
      <c r="F93" s="226" t="s">
        <v>257</v>
      </c>
    </row>
    <row r="94" spans="6:6" x14ac:dyDescent="0.25">
      <c r="F94" s="226" t="s">
        <v>119</v>
      </c>
    </row>
    <row r="95" spans="6:6" x14ac:dyDescent="0.25">
      <c r="F95" s="226" t="s">
        <v>120</v>
      </c>
    </row>
    <row r="96" spans="6:6" x14ac:dyDescent="0.25">
      <c r="F96" s="226" t="s">
        <v>122</v>
      </c>
    </row>
    <row r="97" spans="6:6" x14ac:dyDescent="0.25">
      <c r="F97" s="226" t="s">
        <v>123</v>
      </c>
    </row>
    <row r="98" spans="6:6" x14ac:dyDescent="0.25">
      <c r="F98" s="226"/>
    </row>
    <row r="99" spans="6:6" x14ac:dyDescent="0.25">
      <c r="F99" s="143"/>
    </row>
    <row r="100" spans="6:6" x14ac:dyDescent="0.25">
      <c r="F100" s="226"/>
    </row>
    <row r="101" spans="6:6" x14ac:dyDescent="0.25">
      <c r="F101" s="143"/>
    </row>
    <row r="102" spans="6:6" x14ac:dyDescent="0.25">
      <c r="F102" s="143"/>
    </row>
    <row r="104" spans="6:6" ht="15.75" x14ac:dyDescent="0.25">
      <c r="F104" s="132" t="s">
        <v>288</v>
      </c>
    </row>
    <row r="105" spans="6:6" ht="15.75" x14ac:dyDescent="0.25">
      <c r="F105" s="112"/>
    </row>
    <row r="106" spans="6:6" x14ac:dyDescent="0.25">
      <c r="F106" s="143" t="s">
        <v>319</v>
      </c>
    </row>
    <row r="107" spans="6:6" x14ac:dyDescent="0.25">
      <c r="F107" s="143" t="s">
        <v>320</v>
      </c>
    </row>
    <row r="111" spans="6:6" ht="15.75" x14ac:dyDescent="0.25">
      <c r="F111" s="132" t="s">
        <v>292</v>
      </c>
    </row>
    <row r="112" spans="6:6" ht="15.75" x14ac:dyDescent="0.25">
      <c r="F112" s="112"/>
    </row>
    <row r="113" spans="6:6" x14ac:dyDescent="0.25">
      <c r="F113" s="226" t="s">
        <v>338</v>
      </c>
    </row>
    <row r="114" spans="6:6" x14ac:dyDescent="0.25">
      <c r="F114" s="226" t="s">
        <v>339</v>
      </c>
    </row>
    <row r="115" spans="6:6" x14ac:dyDescent="0.25">
      <c r="F115" s="226" t="s">
        <v>340</v>
      </c>
    </row>
    <row r="116" spans="6:6" x14ac:dyDescent="0.25">
      <c r="F116" s="226" t="s">
        <v>341</v>
      </c>
    </row>
    <row r="117" spans="6:6" x14ac:dyDescent="0.25">
      <c r="F117" s="226" t="s">
        <v>252</v>
      </c>
    </row>
    <row r="118" spans="6:6" x14ac:dyDescent="0.25">
      <c r="F118" s="226" t="s">
        <v>254</v>
      </c>
    </row>
    <row r="119" spans="6:6" x14ac:dyDescent="0.25">
      <c r="F119" s="226" t="s">
        <v>253</v>
      </c>
    </row>
    <row r="120" spans="6:6" x14ac:dyDescent="0.25">
      <c r="F120" s="226" t="s">
        <v>263</v>
      </c>
    </row>
    <row r="121" spans="6:6" x14ac:dyDescent="0.25">
      <c r="F121" s="226" t="s">
        <v>255</v>
      </c>
    </row>
    <row r="122" spans="6:6" x14ac:dyDescent="0.25">
      <c r="F122" s="226" t="s">
        <v>256</v>
      </c>
    </row>
    <row r="123" spans="6:6" x14ac:dyDescent="0.25">
      <c r="F123" s="226" t="s">
        <v>257</v>
      </c>
    </row>
    <row r="124" spans="6:6" x14ac:dyDescent="0.25">
      <c r="F124" s="226" t="s">
        <v>119</v>
      </c>
    </row>
    <row r="125" spans="6:6" x14ac:dyDescent="0.25">
      <c r="F125" s="226" t="s">
        <v>120</v>
      </c>
    </row>
    <row r="126" spans="6:6" x14ac:dyDescent="0.25">
      <c r="F126" s="226" t="s">
        <v>122</v>
      </c>
    </row>
    <row r="127" spans="6:6" x14ac:dyDescent="0.25">
      <c r="F127" s="226" t="s">
        <v>123</v>
      </c>
    </row>
    <row r="128" spans="6:6" x14ac:dyDescent="0.25">
      <c r="F128" s="226"/>
    </row>
    <row r="129" spans="2:6" x14ac:dyDescent="0.25">
      <c r="F129" s="226"/>
    </row>
    <row r="131" spans="2:6" x14ac:dyDescent="0.25">
      <c r="B131" s="158" t="s">
        <v>302</v>
      </c>
    </row>
  </sheetData>
  <pageMargins left="0.7" right="0.7" top="0.75" bottom="0.75" header="0.3" footer="0.3"/>
  <tableParts count="1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E175"/>
  <sheetViews>
    <sheetView showGridLines="0" topLeftCell="A172" zoomScaleNormal="100" workbookViewId="0">
      <selection activeCell="C155" sqref="C155"/>
    </sheetView>
  </sheetViews>
  <sheetFormatPr defaultRowHeight="15" x14ac:dyDescent="0.25"/>
  <cols>
    <col min="1" max="1" width="19.140625" style="2" customWidth="1"/>
    <col min="2" max="2" width="52.7109375" style="2" customWidth="1"/>
    <col min="3" max="3" width="45.42578125" style="2" bestFit="1" customWidth="1"/>
    <col min="4" max="4" width="17" style="2" customWidth="1"/>
    <col min="5" max="5" width="9.140625" style="2"/>
  </cols>
  <sheetData>
    <row r="1" spans="1:5" ht="18.600000000000001" x14ac:dyDescent="0.45">
      <c r="A1" s="52" t="s">
        <v>74</v>
      </c>
      <c r="C1" s="53" t="s">
        <v>10</v>
      </c>
      <c r="D1" s="17">
        <f>'Order Form'!D13</f>
        <v>0</v>
      </c>
    </row>
    <row r="2" spans="1:5" ht="14.45" x14ac:dyDescent="0.35">
      <c r="A2" s="51" t="s">
        <v>211</v>
      </c>
      <c r="C2" s="53" t="s">
        <v>4</v>
      </c>
      <c r="D2" s="54">
        <f>+'Order Form'!D8</f>
        <v>0</v>
      </c>
    </row>
    <row r="3" spans="1:5" ht="14.45" x14ac:dyDescent="0.35">
      <c r="C3" s="53" t="s">
        <v>3</v>
      </c>
      <c r="D3" s="17">
        <f>+'Order Form'!D9</f>
        <v>0</v>
      </c>
    </row>
    <row r="4" spans="1:5" thickBot="1" x14ac:dyDescent="0.4"/>
    <row r="5" spans="1:5" s="1" customFormat="1" ht="14.45" x14ac:dyDescent="0.35">
      <c r="A5" s="55" t="s">
        <v>80</v>
      </c>
      <c r="B5" s="55" t="s">
        <v>30</v>
      </c>
      <c r="C5" s="55" t="s">
        <v>31</v>
      </c>
      <c r="D5" s="55" t="s">
        <v>207</v>
      </c>
      <c r="E5" s="56" t="s">
        <v>0</v>
      </c>
    </row>
    <row r="6" spans="1:5" ht="14.45" x14ac:dyDescent="0.35">
      <c r="A6" s="58" t="s">
        <v>37</v>
      </c>
      <c r="B6" s="58" t="s">
        <v>252</v>
      </c>
      <c r="C6" s="58" t="s">
        <v>40</v>
      </c>
      <c r="D6" s="50"/>
      <c r="E6" s="50">
        <f>SUMIFS('Order Form'!$I$34:$I$67,'Order Form'!$B$34:$B$67,A6,'Order Form'!$C$34:$C$67,B6,'Order Form'!$D$34:$D$67,C6)</f>
        <v>0</v>
      </c>
    </row>
    <row r="7" spans="1:5" ht="14.45" x14ac:dyDescent="0.35">
      <c r="A7" s="58" t="s">
        <v>37</v>
      </c>
      <c r="B7" s="58" t="s">
        <v>254</v>
      </c>
      <c r="C7" s="58" t="s">
        <v>40</v>
      </c>
      <c r="D7" s="50"/>
      <c r="E7" s="50">
        <f>SUMIFS('Order Form'!$I$34:$I$67,'Order Form'!$B$34:$B$67,A7,'Order Form'!$C$34:$C$67,B7,'Order Form'!$D$34:$D$67,C7)</f>
        <v>0</v>
      </c>
    </row>
    <row r="8" spans="1:5" ht="14.45" x14ac:dyDescent="0.35">
      <c r="A8" s="58" t="s">
        <v>37</v>
      </c>
      <c r="B8" s="58" t="s">
        <v>117</v>
      </c>
      <c r="C8" s="58" t="s">
        <v>40</v>
      </c>
      <c r="D8" s="50"/>
      <c r="E8" s="50">
        <f>SUMIFS('Order Form'!$I$34:$I$67,'Order Form'!$B$34:$B$67,A8,'Order Form'!$C$34:$C$67,B8,'Order Form'!$D$34:$D$67,C8)</f>
        <v>0</v>
      </c>
    </row>
    <row r="9" spans="1:5" ht="14.45" x14ac:dyDescent="0.35">
      <c r="A9" s="58" t="s">
        <v>37</v>
      </c>
      <c r="B9" s="58" t="s">
        <v>253</v>
      </c>
      <c r="C9" s="58" t="s">
        <v>40</v>
      </c>
      <c r="D9" s="50"/>
      <c r="E9" s="50">
        <f>SUMIFS('Order Form'!$I$34:$I$67,'Order Form'!$B$34:$B$67,A9,'Order Form'!$C$34:$C$67,B9,'Order Form'!$D$34:$D$67,C9)</f>
        <v>0</v>
      </c>
    </row>
    <row r="10" spans="1:5" ht="14.45" x14ac:dyDescent="0.35">
      <c r="A10" s="58" t="s">
        <v>37</v>
      </c>
      <c r="B10" s="58" t="s">
        <v>265</v>
      </c>
      <c r="C10" s="58" t="s">
        <v>40</v>
      </c>
      <c r="D10" s="50"/>
      <c r="E10" s="50">
        <f>SUMIFS('Order Form'!$I$34:$I$67,'Order Form'!$B$34:$B$67,A10,'Order Form'!$C$34:$C$67,B10,'Order Form'!$D$34:$D$67,C10)</f>
        <v>0</v>
      </c>
    </row>
    <row r="11" spans="1:5" ht="14.45" x14ac:dyDescent="0.35">
      <c r="A11" s="58" t="s">
        <v>37</v>
      </c>
      <c r="B11" s="58" t="s">
        <v>263</v>
      </c>
      <c r="C11" s="58" t="s">
        <v>40</v>
      </c>
      <c r="D11" s="50"/>
      <c r="E11" s="50">
        <f>SUMIFS('Order Form'!$I$34:$I$67,'Order Form'!$B$34:$B$67,A11,'Order Form'!$C$34:$C$67,B11,'Order Form'!$D$34:$D$67,C11)</f>
        <v>0</v>
      </c>
    </row>
    <row r="12" spans="1:5" ht="14.45" x14ac:dyDescent="0.35">
      <c r="A12" s="58" t="s">
        <v>37</v>
      </c>
      <c r="B12" s="58" t="s">
        <v>255</v>
      </c>
      <c r="C12" s="58" t="s">
        <v>40</v>
      </c>
      <c r="D12" s="50"/>
      <c r="E12" s="50">
        <f>SUMIFS('Order Form'!$I$34:$I$67,'Order Form'!$B$34:$B$67,A12,'Order Form'!$C$34:$C$67,B12,'Order Form'!$D$34:$D$67,C12)</f>
        <v>0</v>
      </c>
    </row>
    <row r="13" spans="1:5" ht="14.45" x14ac:dyDescent="0.35">
      <c r="A13" s="58" t="s">
        <v>37</v>
      </c>
      <c r="B13" s="58" t="s">
        <v>256</v>
      </c>
      <c r="C13" s="58" t="s">
        <v>40</v>
      </c>
      <c r="D13" s="50"/>
      <c r="E13" s="50">
        <f>SUMIFS('Order Form'!$I$34:$I$67,'Order Form'!$B$34:$B$67,A13,'Order Form'!$C$34:$C$67,B13,'Order Form'!$D$34:$D$67,C13)</f>
        <v>0</v>
      </c>
    </row>
    <row r="14" spans="1:5" ht="14.45" x14ac:dyDescent="0.35">
      <c r="A14" s="58" t="s">
        <v>37</v>
      </c>
      <c r="B14" s="58" t="s">
        <v>118</v>
      </c>
      <c r="C14" s="58" t="s">
        <v>40</v>
      </c>
      <c r="D14" s="50"/>
      <c r="E14" s="50">
        <f>SUMIFS('Order Form'!$I$34:$I$67,'Order Form'!$B$34:$B$67,A14,'Order Form'!$C$34:$C$67,B14,'Order Form'!$D$34:$D$67,C14)</f>
        <v>0</v>
      </c>
    </row>
    <row r="15" spans="1:5" ht="14.45" x14ac:dyDescent="0.35">
      <c r="A15" s="58" t="s">
        <v>37</v>
      </c>
      <c r="B15" s="58" t="s">
        <v>257</v>
      </c>
      <c r="C15" s="58" t="s">
        <v>40</v>
      </c>
      <c r="D15" s="50"/>
      <c r="E15" s="50">
        <f>SUMIFS('Order Form'!$I$34:$I$67,'Order Form'!$B$34:$B$67,A15,'Order Form'!$C$34:$C$67,B15,'Order Form'!$D$34:$D$67,C15)</f>
        <v>0</v>
      </c>
    </row>
    <row r="16" spans="1:5" ht="14.45" x14ac:dyDescent="0.35">
      <c r="A16" s="58" t="s">
        <v>37</v>
      </c>
      <c r="B16" s="58" t="s">
        <v>119</v>
      </c>
      <c r="C16" s="58" t="s">
        <v>40</v>
      </c>
      <c r="D16" s="50"/>
      <c r="E16" s="50">
        <f>SUMIFS('Order Form'!$I$34:$I$67,'Order Form'!$B$34:$B$67,A16,'Order Form'!$C$34:$C$67,B16,'Order Form'!$D$34:$D$67,C16)</f>
        <v>0</v>
      </c>
    </row>
    <row r="17" spans="1:5" ht="14.45" x14ac:dyDescent="0.35">
      <c r="A17" s="58" t="s">
        <v>37</v>
      </c>
      <c r="B17" s="58" t="s">
        <v>120</v>
      </c>
      <c r="C17" s="58" t="s">
        <v>40</v>
      </c>
      <c r="D17" s="50"/>
      <c r="E17" s="50">
        <f>SUMIFS('Order Form'!$I$34:$I$67,'Order Form'!$B$34:$B$67,A17,'Order Form'!$C$34:$C$67,B17,'Order Form'!$D$34:$D$67,C17)</f>
        <v>0</v>
      </c>
    </row>
    <row r="18" spans="1:5" ht="14.45" x14ac:dyDescent="0.35">
      <c r="A18" s="58" t="s">
        <v>37</v>
      </c>
      <c r="B18" s="58" t="s">
        <v>121</v>
      </c>
      <c r="C18" s="58" t="s">
        <v>40</v>
      </c>
      <c r="D18" s="50"/>
      <c r="E18" s="50">
        <f>SUMIFS('Order Form'!$I$34:$I$67,'Order Form'!$B$34:$B$67,A18,'Order Form'!$C$34:$C$67,B18,'Order Form'!$D$34:$D$67,C18)</f>
        <v>0</v>
      </c>
    </row>
    <row r="19" spans="1:5" ht="14.45" x14ac:dyDescent="0.35">
      <c r="A19" s="58" t="s">
        <v>37</v>
      </c>
      <c r="B19" s="58" t="s">
        <v>122</v>
      </c>
      <c r="C19" s="58" t="s">
        <v>40</v>
      </c>
      <c r="D19" s="50"/>
      <c r="E19" s="50">
        <f>SUMIFS('Order Form'!$I$34:$I$67,'Order Form'!$B$34:$B$67,A19,'Order Form'!$C$34:$C$67,B19,'Order Form'!$D$34:$D$67,C19)</f>
        <v>0</v>
      </c>
    </row>
    <row r="20" spans="1:5" ht="14.45" x14ac:dyDescent="0.35">
      <c r="A20" s="58" t="s">
        <v>37</v>
      </c>
      <c r="B20" s="58" t="s">
        <v>123</v>
      </c>
      <c r="C20" s="58" t="s">
        <v>40</v>
      </c>
      <c r="D20" s="50"/>
      <c r="E20" s="50">
        <f>SUMIFS('Order Form'!$I$34:$I$67,'Order Form'!$B$34:$B$67,A20,'Order Form'!$C$34:$C$67,B20,'Order Form'!$D$34:$D$67,C20)</f>
        <v>0</v>
      </c>
    </row>
    <row r="21" spans="1:5" ht="14.45" x14ac:dyDescent="0.35">
      <c r="A21" s="58" t="s">
        <v>37</v>
      </c>
      <c r="B21" s="58" t="s">
        <v>266</v>
      </c>
      <c r="C21" s="58" t="s">
        <v>40</v>
      </c>
      <c r="D21" s="50"/>
      <c r="E21" s="50">
        <f>SUMIFS('Order Form'!$I$34:$I$67,'Order Form'!$B$34:$B$67,A21,'Order Form'!$C$34:$C$67,B21,'Order Form'!$D$34:$D$67,C21)</f>
        <v>0</v>
      </c>
    </row>
    <row r="22" spans="1:5" ht="14.45" x14ac:dyDescent="0.35">
      <c r="A22" s="58" t="s">
        <v>37</v>
      </c>
      <c r="B22" s="58" t="s">
        <v>252</v>
      </c>
      <c r="C22" s="58" t="s">
        <v>41</v>
      </c>
      <c r="D22" s="50"/>
      <c r="E22" s="50">
        <f>SUMIFS('Order Form'!$I$34:$I$67,'Order Form'!$B$34:$B$67,A22,'Order Form'!$C$34:$C$67,B22,'Order Form'!$D$34:$D$67,C22)</f>
        <v>0</v>
      </c>
    </row>
    <row r="23" spans="1:5" ht="14.45" x14ac:dyDescent="0.35">
      <c r="A23" s="58" t="s">
        <v>37</v>
      </c>
      <c r="B23" s="58" t="s">
        <v>254</v>
      </c>
      <c r="C23" s="58" t="s">
        <v>41</v>
      </c>
      <c r="D23" s="50"/>
      <c r="E23" s="50">
        <f>SUMIFS('Order Form'!$I$34:$I$67,'Order Form'!$B$34:$B$67,A23,'Order Form'!$C$34:$C$67,B23,'Order Form'!$D$34:$D$67,C23)</f>
        <v>0</v>
      </c>
    </row>
    <row r="24" spans="1:5" ht="14.45" x14ac:dyDescent="0.35">
      <c r="A24" s="58" t="s">
        <v>37</v>
      </c>
      <c r="B24" s="58" t="s">
        <v>117</v>
      </c>
      <c r="C24" s="58" t="s">
        <v>41</v>
      </c>
      <c r="D24" s="50"/>
      <c r="E24" s="50">
        <f>SUMIFS('Order Form'!$I$34:$I$67,'Order Form'!$B$34:$B$67,A24,'Order Form'!$C$34:$C$67,B24,'Order Form'!$D$34:$D$67,C24)</f>
        <v>0</v>
      </c>
    </row>
    <row r="25" spans="1:5" ht="14.45" x14ac:dyDescent="0.35">
      <c r="A25" s="58" t="s">
        <v>37</v>
      </c>
      <c r="B25" s="58" t="s">
        <v>253</v>
      </c>
      <c r="C25" s="58" t="s">
        <v>41</v>
      </c>
      <c r="D25" s="50"/>
      <c r="E25" s="50">
        <f>SUMIFS('Order Form'!$I$34:$I$67,'Order Form'!$B$34:$B$67,A25,'Order Form'!$C$34:$C$67,B25,'Order Form'!$D$34:$D$67,C25)</f>
        <v>0</v>
      </c>
    </row>
    <row r="26" spans="1:5" ht="14.45" x14ac:dyDescent="0.35">
      <c r="A26" s="58" t="s">
        <v>37</v>
      </c>
      <c r="B26" s="58" t="s">
        <v>265</v>
      </c>
      <c r="C26" s="58" t="s">
        <v>41</v>
      </c>
      <c r="D26" s="50"/>
      <c r="E26" s="50">
        <f>SUMIFS('Order Form'!$I$34:$I$67,'Order Form'!$B$34:$B$67,A26,'Order Form'!$C$34:$C$67,B26,'Order Form'!$D$34:$D$67,C26)</f>
        <v>0</v>
      </c>
    </row>
    <row r="27" spans="1:5" ht="14.45" x14ac:dyDescent="0.35">
      <c r="A27" s="58" t="s">
        <v>37</v>
      </c>
      <c r="B27" s="58" t="s">
        <v>263</v>
      </c>
      <c r="C27" s="58" t="s">
        <v>41</v>
      </c>
      <c r="D27" s="50"/>
      <c r="E27" s="50">
        <f>SUMIFS('Order Form'!$I$34:$I$67,'Order Form'!$B$34:$B$67,A27,'Order Form'!$C$34:$C$67,B27,'Order Form'!$D$34:$D$67,C27)</f>
        <v>0</v>
      </c>
    </row>
    <row r="28" spans="1:5" ht="14.45" x14ac:dyDescent="0.35">
      <c r="A28" s="58" t="s">
        <v>37</v>
      </c>
      <c r="B28" s="58" t="s">
        <v>255</v>
      </c>
      <c r="C28" s="58" t="s">
        <v>41</v>
      </c>
      <c r="D28" s="50"/>
      <c r="E28" s="50">
        <f>SUMIFS('Order Form'!$I$34:$I$67,'Order Form'!$B$34:$B$67,A28,'Order Form'!$C$34:$C$67,B28,'Order Form'!$D$34:$D$67,C28)</f>
        <v>0</v>
      </c>
    </row>
    <row r="29" spans="1:5" ht="14.45" x14ac:dyDescent="0.35">
      <c r="A29" s="58" t="s">
        <v>37</v>
      </c>
      <c r="B29" s="58" t="s">
        <v>256</v>
      </c>
      <c r="C29" s="58" t="s">
        <v>41</v>
      </c>
      <c r="D29" s="50"/>
      <c r="E29" s="50">
        <f>SUMIFS('Order Form'!$I$34:$I$67,'Order Form'!$B$34:$B$67,A29,'Order Form'!$C$34:$C$67,B29,'Order Form'!$D$34:$D$67,C29)</f>
        <v>0</v>
      </c>
    </row>
    <row r="30" spans="1:5" ht="14.45" x14ac:dyDescent="0.35">
      <c r="A30" s="58" t="s">
        <v>37</v>
      </c>
      <c r="B30" s="58" t="s">
        <v>118</v>
      </c>
      <c r="C30" s="58" t="s">
        <v>41</v>
      </c>
      <c r="D30" s="50"/>
      <c r="E30" s="50">
        <f>SUMIFS('Order Form'!$I$34:$I$67,'Order Form'!$B$34:$B$67,A30,'Order Form'!$C$34:$C$67,B30,'Order Form'!$D$34:$D$67,C30)</f>
        <v>0</v>
      </c>
    </row>
    <row r="31" spans="1:5" x14ac:dyDescent="0.25">
      <c r="A31" s="58" t="s">
        <v>37</v>
      </c>
      <c r="B31" s="58" t="s">
        <v>257</v>
      </c>
      <c r="C31" s="58" t="s">
        <v>41</v>
      </c>
      <c r="D31" s="50"/>
      <c r="E31" s="50">
        <f>SUMIFS('Order Form'!$I$34:$I$67,'Order Form'!$B$34:$B$67,A31,'Order Form'!$C$34:$C$67,B31,'Order Form'!$D$34:$D$67,C31)</f>
        <v>0</v>
      </c>
    </row>
    <row r="32" spans="1:5" x14ac:dyDescent="0.25">
      <c r="A32" s="58" t="s">
        <v>37</v>
      </c>
      <c r="B32" s="58" t="s">
        <v>119</v>
      </c>
      <c r="C32" s="58" t="s">
        <v>41</v>
      </c>
      <c r="D32" s="50"/>
      <c r="E32" s="50">
        <f>SUMIFS('Order Form'!$I$34:$I$67,'Order Form'!$B$34:$B$67,A32,'Order Form'!$C$34:$C$67,B32,'Order Form'!$D$34:$D$67,C32)</f>
        <v>0</v>
      </c>
    </row>
    <row r="33" spans="1:5" x14ac:dyDescent="0.25">
      <c r="A33" s="58" t="s">
        <v>37</v>
      </c>
      <c r="B33" s="58" t="s">
        <v>120</v>
      </c>
      <c r="C33" s="58" t="s">
        <v>41</v>
      </c>
      <c r="D33" s="50"/>
      <c r="E33" s="50">
        <f>SUMIFS('Order Form'!$I$34:$I$67,'Order Form'!$B$34:$B$67,A33,'Order Form'!$C$34:$C$67,B33,'Order Form'!$D$34:$D$67,C33)</f>
        <v>0</v>
      </c>
    </row>
    <row r="34" spans="1:5" x14ac:dyDescent="0.25">
      <c r="A34" s="58" t="s">
        <v>37</v>
      </c>
      <c r="B34" s="58" t="s">
        <v>121</v>
      </c>
      <c r="C34" s="58" t="s">
        <v>41</v>
      </c>
      <c r="D34" s="50"/>
      <c r="E34" s="50">
        <f>SUMIFS('Order Form'!$I$34:$I$67,'Order Form'!$B$34:$B$67,A34,'Order Form'!$C$34:$C$67,B34,'Order Form'!$D$34:$D$67,C34)</f>
        <v>0</v>
      </c>
    </row>
    <row r="35" spans="1:5" x14ac:dyDescent="0.25">
      <c r="A35" s="58" t="s">
        <v>37</v>
      </c>
      <c r="B35" s="58" t="s">
        <v>122</v>
      </c>
      <c r="C35" s="58" t="s">
        <v>41</v>
      </c>
      <c r="D35" s="50"/>
      <c r="E35" s="50">
        <f>SUMIFS('Order Form'!$I$34:$I$67,'Order Form'!$B$34:$B$67,A35,'Order Form'!$C$34:$C$67,B35,'Order Form'!$D$34:$D$67,C35)</f>
        <v>0</v>
      </c>
    </row>
    <row r="36" spans="1:5" x14ac:dyDescent="0.25">
      <c r="A36" s="58" t="s">
        <v>37</v>
      </c>
      <c r="B36" s="58" t="s">
        <v>123</v>
      </c>
      <c r="C36" s="58" t="s">
        <v>41</v>
      </c>
      <c r="D36" s="50"/>
      <c r="E36" s="50">
        <f>SUMIFS('Order Form'!$I$34:$I$67,'Order Form'!$B$34:$B$67,A36,'Order Form'!$C$34:$C$67,B36,'Order Form'!$D$34:$D$67,C36)</f>
        <v>0</v>
      </c>
    </row>
    <row r="37" spans="1:5" x14ac:dyDescent="0.25">
      <c r="A37" s="58" t="s">
        <v>37</v>
      </c>
      <c r="B37" s="58" t="s">
        <v>266</v>
      </c>
      <c r="C37" s="58" t="s">
        <v>41</v>
      </c>
      <c r="D37" s="50"/>
      <c r="E37" s="50">
        <f>SUMIFS('Order Form'!$I$34:$I$67,'Order Form'!$B$34:$B$67,A37,'Order Form'!$C$34:$C$67,B37,'Order Form'!$D$34:$D$67,C37)</f>
        <v>0</v>
      </c>
    </row>
    <row r="38" spans="1:5" x14ac:dyDescent="0.25">
      <c r="A38" s="58" t="s">
        <v>36</v>
      </c>
      <c r="B38" s="58" t="s">
        <v>252</v>
      </c>
      <c r="C38" s="58" t="s">
        <v>40</v>
      </c>
      <c r="D38" s="50"/>
      <c r="E38" s="50">
        <f>SUMIFS('Order Form'!$I$34:$I$67,'Order Form'!$B$34:$B$67,A38,'Order Form'!$C$34:$C$67,B38,'Order Form'!$D$34:$D$67,C38)</f>
        <v>0</v>
      </c>
    </row>
    <row r="39" spans="1:5" x14ac:dyDescent="0.25">
      <c r="A39" s="58" t="s">
        <v>36</v>
      </c>
      <c r="B39" s="58" t="s">
        <v>254</v>
      </c>
      <c r="C39" s="58" t="s">
        <v>40</v>
      </c>
      <c r="D39" s="50"/>
      <c r="E39" s="50">
        <f>SUMIFS('Order Form'!$I$34:$I$67,'Order Form'!$B$34:$B$67,A39,'Order Form'!$C$34:$C$67,B39,'Order Form'!$D$34:$D$67,C39)</f>
        <v>0</v>
      </c>
    </row>
    <row r="40" spans="1:5" x14ac:dyDescent="0.25">
      <c r="A40" s="58" t="s">
        <v>36</v>
      </c>
      <c r="B40" s="58" t="s">
        <v>117</v>
      </c>
      <c r="C40" s="58" t="s">
        <v>40</v>
      </c>
      <c r="D40" s="50"/>
      <c r="E40" s="50">
        <f>SUMIFS('Order Form'!$I$34:$I$67,'Order Form'!$B$34:$B$67,A40,'Order Form'!$C$34:$C$67,B40,'Order Form'!$D$34:$D$67,C40)</f>
        <v>0</v>
      </c>
    </row>
    <row r="41" spans="1:5" x14ac:dyDescent="0.25">
      <c r="A41" s="58" t="s">
        <v>36</v>
      </c>
      <c r="B41" s="58" t="s">
        <v>253</v>
      </c>
      <c r="C41" s="58" t="s">
        <v>40</v>
      </c>
      <c r="D41" s="50"/>
      <c r="E41" s="50">
        <f>SUMIFS('Order Form'!$I$34:$I$67,'Order Form'!$B$34:$B$67,A41,'Order Form'!$C$34:$C$67,B41,'Order Form'!$D$34:$D$67,C41)</f>
        <v>0</v>
      </c>
    </row>
    <row r="42" spans="1:5" x14ac:dyDescent="0.25">
      <c r="A42" s="58" t="s">
        <v>36</v>
      </c>
      <c r="B42" s="58" t="s">
        <v>265</v>
      </c>
      <c r="C42" s="58" t="s">
        <v>40</v>
      </c>
      <c r="D42" s="50"/>
      <c r="E42" s="50">
        <f>SUMIFS('Order Form'!$I$34:$I$67,'Order Form'!$B$34:$B$67,A42,'Order Form'!$C$34:$C$67,B42,'Order Form'!$D$34:$D$67,C42)</f>
        <v>0</v>
      </c>
    </row>
    <row r="43" spans="1:5" x14ac:dyDescent="0.25">
      <c r="A43" s="58" t="s">
        <v>36</v>
      </c>
      <c r="B43" s="58" t="s">
        <v>263</v>
      </c>
      <c r="C43" s="58" t="s">
        <v>40</v>
      </c>
      <c r="D43" s="50"/>
      <c r="E43" s="50">
        <f>SUMIFS('Order Form'!$I$34:$I$67,'Order Form'!$B$34:$B$67,A43,'Order Form'!$C$34:$C$67,B43,'Order Form'!$D$34:$D$67,C43)</f>
        <v>0</v>
      </c>
    </row>
    <row r="44" spans="1:5" x14ac:dyDescent="0.25">
      <c r="A44" s="58" t="s">
        <v>36</v>
      </c>
      <c r="B44" s="58" t="s">
        <v>255</v>
      </c>
      <c r="C44" s="58" t="s">
        <v>40</v>
      </c>
      <c r="D44" s="50"/>
      <c r="E44" s="50">
        <f>SUMIFS('Order Form'!$I$34:$I$67,'Order Form'!$B$34:$B$67,A44,'Order Form'!$C$34:$C$67,B44,'Order Form'!$D$34:$D$67,C44)</f>
        <v>0</v>
      </c>
    </row>
    <row r="45" spans="1:5" x14ac:dyDescent="0.25">
      <c r="A45" s="58" t="s">
        <v>36</v>
      </c>
      <c r="B45" s="58" t="s">
        <v>256</v>
      </c>
      <c r="C45" s="58" t="s">
        <v>40</v>
      </c>
      <c r="D45" s="50"/>
      <c r="E45" s="50">
        <f>SUMIFS('Order Form'!$I$34:$I$67,'Order Form'!$B$34:$B$67,A45,'Order Form'!$C$34:$C$67,B45,'Order Form'!$D$34:$D$67,C45)</f>
        <v>0</v>
      </c>
    </row>
    <row r="46" spans="1:5" x14ac:dyDescent="0.25">
      <c r="A46" s="58" t="s">
        <v>36</v>
      </c>
      <c r="B46" s="58" t="s">
        <v>118</v>
      </c>
      <c r="C46" s="58" t="s">
        <v>40</v>
      </c>
      <c r="D46" s="50"/>
      <c r="E46" s="50">
        <f>SUMIFS('Order Form'!$I$34:$I$67,'Order Form'!$B$34:$B$67,A46,'Order Form'!$C$34:$C$67,B46,'Order Form'!$D$34:$D$67,C46)</f>
        <v>0</v>
      </c>
    </row>
    <row r="47" spans="1:5" x14ac:dyDescent="0.25">
      <c r="A47" s="58" t="s">
        <v>36</v>
      </c>
      <c r="B47" s="58" t="s">
        <v>257</v>
      </c>
      <c r="C47" s="58" t="s">
        <v>40</v>
      </c>
      <c r="D47" s="50"/>
      <c r="E47" s="50">
        <f>SUMIFS('Order Form'!$I$34:$I$67,'Order Form'!$B$34:$B$67,A47,'Order Form'!$C$34:$C$67,B47,'Order Form'!$D$34:$D$67,C47)</f>
        <v>0</v>
      </c>
    </row>
    <row r="48" spans="1:5" x14ac:dyDescent="0.25">
      <c r="A48" s="58" t="s">
        <v>36</v>
      </c>
      <c r="B48" s="58" t="s">
        <v>119</v>
      </c>
      <c r="C48" s="58" t="s">
        <v>40</v>
      </c>
      <c r="D48" s="50"/>
      <c r="E48" s="50">
        <f>SUMIFS('Order Form'!$I$34:$I$67,'Order Form'!$B$34:$B$67,A48,'Order Form'!$C$34:$C$67,B48,'Order Form'!$D$34:$D$67,C48)</f>
        <v>0</v>
      </c>
    </row>
    <row r="49" spans="1:5" x14ac:dyDescent="0.25">
      <c r="A49" s="58" t="s">
        <v>36</v>
      </c>
      <c r="B49" s="58" t="s">
        <v>120</v>
      </c>
      <c r="C49" s="58" t="s">
        <v>40</v>
      </c>
      <c r="D49" s="50"/>
      <c r="E49" s="50">
        <f>SUMIFS('Order Form'!$I$34:$I$67,'Order Form'!$B$34:$B$67,A49,'Order Form'!$C$34:$C$67,B49,'Order Form'!$D$34:$D$67,C49)</f>
        <v>0</v>
      </c>
    </row>
    <row r="50" spans="1:5" x14ac:dyDescent="0.25">
      <c r="A50" s="58" t="s">
        <v>36</v>
      </c>
      <c r="B50" s="58" t="s">
        <v>121</v>
      </c>
      <c r="C50" s="58" t="s">
        <v>40</v>
      </c>
      <c r="D50" s="50"/>
      <c r="E50" s="50">
        <f>SUMIFS('Order Form'!$I$34:$I$67,'Order Form'!$B$34:$B$67,A50,'Order Form'!$C$34:$C$67,B50,'Order Form'!$D$34:$D$67,C50)</f>
        <v>0</v>
      </c>
    </row>
    <row r="51" spans="1:5" x14ac:dyDescent="0.25">
      <c r="A51" s="58" t="s">
        <v>36</v>
      </c>
      <c r="B51" s="58" t="s">
        <v>122</v>
      </c>
      <c r="C51" s="58" t="s">
        <v>40</v>
      </c>
      <c r="D51" s="50"/>
      <c r="E51" s="50">
        <f>SUMIFS('Order Form'!$I$34:$I$67,'Order Form'!$B$34:$B$67,A51,'Order Form'!$C$34:$C$67,B51,'Order Form'!$D$34:$D$67,C51)</f>
        <v>0</v>
      </c>
    </row>
    <row r="52" spans="1:5" x14ac:dyDescent="0.25">
      <c r="A52" s="58" t="s">
        <v>36</v>
      </c>
      <c r="B52" s="58" t="s">
        <v>123</v>
      </c>
      <c r="C52" s="58" t="s">
        <v>40</v>
      </c>
      <c r="D52" s="50"/>
      <c r="E52" s="50">
        <f>SUMIFS('Order Form'!$I$34:$I$67,'Order Form'!$B$34:$B$67,A52,'Order Form'!$C$34:$C$67,B52,'Order Form'!$D$34:$D$67,C52)</f>
        <v>0</v>
      </c>
    </row>
    <row r="53" spans="1:5" x14ac:dyDescent="0.25">
      <c r="A53" s="58" t="s">
        <v>36</v>
      </c>
      <c r="B53" s="58" t="s">
        <v>266</v>
      </c>
      <c r="C53" s="58" t="s">
        <v>40</v>
      </c>
      <c r="D53" s="50"/>
      <c r="E53" s="50">
        <f>SUMIFS('Order Form'!$I$34:$I$67,'Order Form'!$B$34:$B$67,A53,'Order Form'!$C$34:$C$67,B53,'Order Form'!$D$34:$D$67,C53)</f>
        <v>0</v>
      </c>
    </row>
    <row r="54" spans="1:5" x14ac:dyDescent="0.25">
      <c r="A54" s="58" t="s">
        <v>36</v>
      </c>
      <c r="B54" s="58" t="s">
        <v>252</v>
      </c>
      <c r="C54" s="58" t="s">
        <v>41</v>
      </c>
      <c r="D54" s="50"/>
      <c r="E54" s="50">
        <f>SUMIFS('Order Form'!$I$34:$I$67,'Order Form'!$B$34:$B$67,A54,'Order Form'!$C$34:$C$67,B54,'Order Form'!$D$34:$D$67,C54)</f>
        <v>0</v>
      </c>
    </row>
    <row r="55" spans="1:5" x14ac:dyDescent="0.25">
      <c r="A55" s="58" t="s">
        <v>36</v>
      </c>
      <c r="B55" s="58" t="s">
        <v>254</v>
      </c>
      <c r="C55" s="58" t="s">
        <v>41</v>
      </c>
      <c r="D55" s="50"/>
      <c r="E55" s="50">
        <f>SUMIFS('Order Form'!$I$34:$I$67,'Order Form'!$B$34:$B$67,A55,'Order Form'!$C$34:$C$67,B55,'Order Form'!$D$34:$D$67,C55)</f>
        <v>0</v>
      </c>
    </row>
    <row r="56" spans="1:5" x14ac:dyDescent="0.25">
      <c r="A56" s="58" t="s">
        <v>36</v>
      </c>
      <c r="B56" s="58" t="s">
        <v>117</v>
      </c>
      <c r="C56" s="58" t="s">
        <v>41</v>
      </c>
      <c r="D56" s="50"/>
      <c r="E56" s="50">
        <f>SUMIFS('Order Form'!$I$34:$I$67,'Order Form'!$B$34:$B$67,A56,'Order Form'!$C$34:$C$67,B56,'Order Form'!$D$34:$D$67,C56)</f>
        <v>0</v>
      </c>
    </row>
    <row r="57" spans="1:5" x14ac:dyDescent="0.25">
      <c r="A57" s="58" t="s">
        <v>36</v>
      </c>
      <c r="B57" s="58" t="s">
        <v>253</v>
      </c>
      <c r="C57" s="58" t="s">
        <v>41</v>
      </c>
      <c r="D57" s="50"/>
      <c r="E57" s="50">
        <f>SUMIFS('Order Form'!$I$34:$I$67,'Order Form'!$B$34:$B$67,A57,'Order Form'!$C$34:$C$67,B57,'Order Form'!$D$34:$D$67,C57)</f>
        <v>0</v>
      </c>
    </row>
    <row r="58" spans="1:5" x14ac:dyDescent="0.25">
      <c r="A58" s="58" t="s">
        <v>36</v>
      </c>
      <c r="B58" s="58" t="s">
        <v>265</v>
      </c>
      <c r="C58" s="58" t="s">
        <v>41</v>
      </c>
      <c r="D58" s="50"/>
      <c r="E58" s="50">
        <f>SUMIFS('Order Form'!$I$34:$I$67,'Order Form'!$B$34:$B$67,A58,'Order Form'!$C$34:$C$67,B58,'Order Form'!$D$34:$D$67,C58)</f>
        <v>0</v>
      </c>
    </row>
    <row r="59" spans="1:5" x14ac:dyDescent="0.25">
      <c r="A59" s="58" t="s">
        <v>36</v>
      </c>
      <c r="B59" s="58" t="s">
        <v>263</v>
      </c>
      <c r="C59" s="58" t="s">
        <v>41</v>
      </c>
      <c r="D59" s="50"/>
      <c r="E59" s="50">
        <f>SUMIFS('Order Form'!$I$34:$I$67,'Order Form'!$B$34:$B$67,A59,'Order Form'!$C$34:$C$67,B59,'Order Form'!$D$34:$D$67,C59)</f>
        <v>0</v>
      </c>
    </row>
    <row r="60" spans="1:5" x14ac:dyDescent="0.25">
      <c r="A60" s="58" t="s">
        <v>36</v>
      </c>
      <c r="B60" s="58" t="s">
        <v>255</v>
      </c>
      <c r="C60" s="58" t="s">
        <v>41</v>
      </c>
      <c r="D60" s="50"/>
      <c r="E60" s="50">
        <f>SUMIFS('Order Form'!$I$34:$I$67,'Order Form'!$B$34:$B$67,A60,'Order Form'!$C$34:$C$67,B60,'Order Form'!$D$34:$D$67,C60)</f>
        <v>0</v>
      </c>
    </row>
    <row r="61" spans="1:5" x14ac:dyDescent="0.25">
      <c r="A61" s="58" t="s">
        <v>36</v>
      </c>
      <c r="B61" s="58" t="s">
        <v>256</v>
      </c>
      <c r="C61" s="58" t="s">
        <v>41</v>
      </c>
      <c r="D61" s="50"/>
      <c r="E61" s="50">
        <f>SUMIFS('Order Form'!$I$34:$I$67,'Order Form'!$B$34:$B$67,A61,'Order Form'!$C$34:$C$67,B61,'Order Form'!$D$34:$D$67,C61)</f>
        <v>0</v>
      </c>
    </row>
    <row r="62" spans="1:5" x14ac:dyDescent="0.25">
      <c r="A62" s="58" t="s">
        <v>36</v>
      </c>
      <c r="B62" s="58" t="s">
        <v>118</v>
      </c>
      <c r="C62" s="58" t="s">
        <v>41</v>
      </c>
      <c r="D62" s="50"/>
      <c r="E62" s="50">
        <f>SUMIFS('Order Form'!$I$34:$I$67,'Order Form'!$B$34:$B$67,A62,'Order Form'!$C$34:$C$67,B62,'Order Form'!$D$34:$D$67,C62)</f>
        <v>0</v>
      </c>
    </row>
    <row r="63" spans="1:5" x14ac:dyDescent="0.25">
      <c r="A63" s="58" t="s">
        <v>36</v>
      </c>
      <c r="B63" s="58" t="s">
        <v>257</v>
      </c>
      <c r="C63" s="58" t="s">
        <v>41</v>
      </c>
      <c r="D63" s="50"/>
      <c r="E63" s="50">
        <f>SUMIFS('Order Form'!$I$34:$I$67,'Order Form'!$B$34:$B$67,A63,'Order Form'!$C$34:$C$67,B63,'Order Form'!$D$34:$D$67,C63)</f>
        <v>0</v>
      </c>
    </row>
    <row r="64" spans="1:5" x14ac:dyDescent="0.25">
      <c r="A64" s="58" t="s">
        <v>36</v>
      </c>
      <c r="B64" s="58" t="s">
        <v>119</v>
      </c>
      <c r="C64" s="58" t="s">
        <v>41</v>
      </c>
      <c r="D64" s="50"/>
      <c r="E64" s="50">
        <f>SUMIFS('Order Form'!$I$34:$I$67,'Order Form'!$B$34:$B$67,A64,'Order Form'!$C$34:$C$67,B64,'Order Form'!$D$34:$D$67,C64)</f>
        <v>0</v>
      </c>
    </row>
    <row r="65" spans="1:5" x14ac:dyDescent="0.25">
      <c r="A65" s="58" t="s">
        <v>36</v>
      </c>
      <c r="B65" s="58" t="s">
        <v>120</v>
      </c>
      <c r="C65" s="58" t="s">
        <v>41</v>
      </c>
      <c r="D65" s="50"/>
      <c r="E65" s="50">
        <f>SUMIFS('Order Form'!$I$34:$I$67,'Order Form'!$B$34:$B$67,A65,'Order Form'!$C$34:$C$67,B65,'Order Form'!$D$34:$D$67,C65)</f>
        <v>0</v>
      </c>
    </row>
    <row r="66" spans="1:5" x14ac:dyDescent="0.25">
      <c r="A66" s="58" t="s">
        <v>36</v>
      </c>
      <c r="B66" s="58" t="s">
        <v>121</v>
      </c>
      <c r="C66" s="58" t="s">
        <v>41</v>
      </c>
      <c r="D66" s="50"/>
      <c r="E66" s="50">
        <f>SUMIFS('Order Form'!$I$34:$I$67,'Order Form'!$B$34:$B$67,A66,'Order Form'!$C$34:$C$67,B66,'Order Form'!$D$34:$D$67,C66)</f>
        <v>0</v>
      </c>
    </row>
    <row r="67" spans="1:5" x14ac:dyDescent="0.25">
      <c r="A67" s="58" t="s">
        <v>36</v>
      </c>
      <c r="B67" s="58" t="s">
        <v>122</v>
      </c>
      <c r="C67" s="58" t="s">
        <v>41</v>
      </c>
      <c r="D67" s="50"/>
      <c r="E67" s="50">
        <f>SUMIFS('Order Form'!$I$34:$I$67,'Order Form'!$B$34:$B$67,A67,'Order Form'!$C$34:$C$67,B67,'Order Form'!$D$34:$D$67,C67)</f>
        <v>0</v>
      </c>
    </row>
    <row r="68" spans="1:5" x14ac:dyDescent="0.25">
      <c r="A68" s="58" t="s">
        <v>36</v>
      </c>
      <c r="B68" s="58" t="s">
        <v>123</v>
      </c>
      <c r="C68" s="58" t="s">
        <v>41</v>
      </c>
      <c r="D68" s="50"/>
      <c r="E68" s="50">
        <f>SUMIFS('Order Form'!$I$34:$I$67,'Order Form'!$B$34:$B$67,A68,'Order Form'!$C$34:$C$67,B68,'Order Form'!$D$34:$D$67,C68)</f>
        <v>0</v>
      </c>
    </row>
    <row r="69" spans="1:5" x14ac:dyDescent="0.25">
      <c r="A69" s="58" t="s">
        <v>36</v>
      </c>
      <c r="B69" s="58" t="s">
        <v>266</v>
      </c>
      <c r="C69" s="58" t="s">
        <v>41</v>
      </c>
      <c r="D69" s="50"/>
      <c r="E69" s="50">
        <f>SUMIFS('Order Form'!$I$34:$I$67,'Order Form'!$B$34:$B$67,A69,'Order Form'!$C$34:$C$67,B69,'Order Form'!$D$34:$D$67,C69)</f>
        <v>0</v>
      </c>
    </row>
    <row r="70" spans="1:5" x14ac:dyDescent="0.25">
      <c r="A70" s="58" t="s">
        <v>287</v>
      </c>
      <c r="B70" s="58" t="s">
        <v>252</v>
      </c>
      <c r="C70" s="58" t="s">
        <v>40</v>
      </c>
      <c r="D70" s="50"/>
      <c r="E70" s="50">
        <f>SUMIFS('Order Form'!$I$34:$I$67,'Order Form'!$B$34:$B$67,A70,'Order Form'!$C$34:$C$67,B70,'Order Form'!$D$34:$D$67,C70)</f>
        <v>0</v>
      </c>
    </row>
    <row r="71" spans="1:5" x14ac:dyDescent="0.25">
      <c r="A71" s="58" t="s">
        <v>287</v>
      </c>
      <c r="B71" s="58" t="s">
        <v>254</v>
      </c>
      <c r="C71" s="58" t="s">
        <v>40</v>
      </c>
      <c r="D71" s="50"/>
      <c r="E71" s="50">
        <f>SUMIFS('Order Form'!$I$34:$I$67,'Order Form'!$B$34:$B$67,A71,'Order Form'!$C$34:$C$67,B71,'Order Form'!$D$34:$D$67,C71)</f>
        <v>0</v>
      </c>
    </row>
    <row r="72" spans="1:5" x14ac:dyDescent="0.25">
      <c r="A72" s="58" t="s">
        <v>287</v>
      </c>
      <c r="B72" s="58" t="s">
        <v>117</v>
      </c>
      <c r="C72" s="58" t="s">
        <v>40</v>
      </c>
      <c r="D72" s="50"/>
      <c r="E72" s="50">
        <f>SUMIFS('Order Form'!$I$34:$I$67,'Order Form'!$B$34:$B$67,A72,'Order Form'!$C$34:$C$67,B72,'Order Form'!$D$34:$D$67,C72)</f>
        <v>0</v>
      </c>
    </row>
    <row r="73" spans="1:5" x14ac:dyDescent="0.25">
      <c r="A73" s="58" t="s">
        <v>287</v>
      </c>
      <c r="B73" s="58" t="s">
        <v>253</v>
      </c>
      <c r="C73" s="58" t="s">
        <v>40</v>
      </c>
      <c r="D73" s="50"/>
      <c r="E73" s="50">
        <f>SUMIFS('Order Form'!$I$34:$I$67,'Order Form'!$B$34:$B$67,A73,'Order Form'!$C$34:$C$67,B73,'Order Form'!$D$34:$D$67,C73)</f>
        <v>0</v>
      </c>
    </row>
    <row r="74" spans="1:5" x14ac:dyDescent="0.25">
      <c r="A74" s="58" t="s">
        <v>287</v>
      </c>
      <c r="B74" s="58" t="s">
        <v>265</v>
      </c>
      <c r="C74" s="58" t="s">
        <v>40</v>
      </c>
      <c r="D74" s="50"/>
      <c r="E74" s="50">
        <f>SUMIFS('Order Form'!$I$34:$I$67,'Order Form'!$B$34:$B$67,A74,'Order Form'!$C$34:$C$67,B74,'Order Form'!$D$34:$D$67,C74)</f>
        <v>0</v>
      </c>
    </row>
    <row r="75" spans="1:5" x14ac:dyDescent="0.25">
      <c r="A75" s="58" t="s">
        <v>287</v>
      </c>
      <c r="B75" s="58" t="s">
        <v>263</v>
      </c>
      <c r="C75" s="58" t="s">
        <v>40</v>
      </c>
      <c r="D75" s="50"/>
      <c r="E75" s="50">
        <f>SUMIFS('Order Form'!$I$34:$I$67,'Order Form'!$B$34:$B$67,A75,'Order Form'!$C$34:$C$67,B75,'Order Form'!$D$34:$D$67,C75)</f>
        <v>0</v>
      </c>
    </row>
    <row r="76" spans="1:5" x14ac:dyDescent="0.25">
      <c r="A76" s="58" t="s">
        <v>287</v>
      </c>
      <c r="B76" s="58" t="s">
        <v>255</v>
      </c>
      <c r="C76" s="58" t="s">
        <v>40</v>
      </c>
      <c r="D76" s="50"/>
      <c r="E76" s="50">
        <f>SUMIFS('Order Form'!$I$34:$I$67,'Order Form'!$B$34:$B$67,A76,'Order Form'!$C$34:$C$67,B76,'Order Form'!$D$34:$D$67,C76)</f>
        <v>0</v>
      </c>
    </row>
    <row r="77" spans="1:5" x14ac:dyDescent="0.25">
      <c r="A77" s="58" t="s">
        <v>287</v>
      </c>
      <c r="B77" s="58" t="s">
        <v>256</v>
      </c>
      <c r="C77" s="58" t="s">
        <v>40</v>
      </c>
      <c r="D77" s="50"/>
      <c r="E77" s="50">
        <f>SUMIFS('Order Form'!$I$34:$I$67,'Order Form'!$B$34:$B$67,A77,'Order Form'!$C$34:$C$67,B77,'Order Form'!$D$34:$D$67,C77)</f>
        <v>0</v>
      </c>
    </row>
    <row r="78" spans="1:5" x14ac:dyDescent="0.25">
      <c r="A78" s="58" t="s">
        <v>287</v>
      </c>
      <c r="B78" s="58" t="s">
        <v>118</v>
      </c>
      <c r="C78" s="58" t="s">
        <v>40</v>
      </c>
      <c r="D78" s="50"/>
      <c r="E78" s="50">
        <f>SUMIFS('Order Form'!$I$34:$I$67,'Order Form'!$B$34:$B$67,A78,'Order Form'!$C$34:$C$67,B78,'Order Form'!$D$34:$D$67,C78)</f>
        <v>0</v>
      </c>
    </row>
    <row r="79" spans="1:5" x14ac:dyDescent="0.25">
      <c r="A79" s="58" t="s">
        <v>287</v>
      </c>
      <c r="B79" s="58" t="s">
        <v>257</v>
      </c>
      <c r="C79" s="58" t="s">
        <v>40</v>
      </c>
      <c r="D79" s="50"/>
      <c r="E79" s="50">
        <f>SUMIFS('Order Form'!$I$34:$I$67,'Order Form'!$B$34:$B$67,A79,'Order Form'!$C$34:$C$67,B79,'Order Form'!$D$34:$D$67,C79)</f>
        <v>0</v>
      </c>
    </row>
    <row r="80" spans="1:5" x14ac:dyDescent="0.25">
      <c r="A80" s="58" t="s">
        <v>287</v>
      </c>
      <c r="B80" s="58" t="s">
        <v>119</v>
      </c>
      <c r="C80" s="58" t="s">
        <v>40</v>
      </c>
      <c r="D80" s="50"/>
      <c r="E80" s="50">
        <f>SUMIFS('Order Form'!$I$34:$I$67,'Order Form'!$B$34:$B$67,A80,'Order Form'!$C$34:$C$67,B80,'Order Form'!$D$34:$D$67,C80)</f>
        <v>0</v>
      </c>
    </row>
    <row r="81" spans="1:5" x14ac:dyDescent="0.25">
      <c r="A81" s="58" t="s">
        <v>287</v>
      </c>
      <c r="B81" s="58" t="s">
        <v>120</v>
      </c>
      <c r="C81" s="58" t="s">
        <v>40</v>
      </c>
      <c r="D81" s="50"/>
      <c r="E81" s="50">
        <f>SUMIFS('Order Form'!$I$34:$I$67,'Order Form'!$B$34:$B$67,A81,'Order Form'!$C$34:$C$67,B81,'Order Form'!$D$34:$D$67,C81)</f>
        <v>0</v>
      </c>
    </row>
    <row r="82" spans="1:5" x14ac:dyDescent="0.25">
      <c r="A82" s="58" t="s">
        <v>287</v>
      </c>
      <c r="B82" s="58" t="s">
        <v>121</v>
      </c>
      <c r="C82" s="58" t="s">
        <v>40</v>
      </c>
      <c r="D82" s="50"/>
      <c r="E82" s="50">
        <f>SUMIFS('Order Form'!$I$34:$I$67,'Order Form'!$B$34:$B$67,A82,'Order Form'!$C$34:$C$67,B82,'Order Form'!$D$34:$D$67,C82)</f>
        <v>0</v>
      </c>
    </row>
    <row r="83" spans="1:5" x14ac:dyDescent="0.25">
      <c r="A83" s="58" t="s">
        <v>287</v>
      </c>
      <c r="B83" s="58" t="s">
        <v>122</v>
      </c>
      <c r="C83" s="58" t="s">
        <v>40</v>
      </c>
      <c r="D83" s="50"/>
      <c r="E83" s="50">
        <f>SUMIFS('Order Form'!$I$34:$I$67,'Order Form'!$B$34:$B$67,A83,'Order Form'!$C$34:$C$67,B83,'Order Form'!$D$34:$D$67,C83)</f>
        <v>0</v>
      </c>
    </row>
    <row r="84" spans="1:5" x14ac:dyDescent="0.25">
      <c r="A84" s="58" t="s">
        <v>287</v>
      </c>
      <c r="B84" s="58" t="s">
        <v>123</v>
      </c>
      <c r="C84" s="58" t="s">
        <v>40</v>
      </c>
      <c r="D84" s="50"/>
      <c r="E84" s="50">
        <f>SUMIFS('Order Form'!$I$34:$I$67,'Order Form'!$B$34:$B$67,A84,'Order Form'!$C$34:$C$67,B84,'Order Form'!$D$34:$D$67,C84)</f>
        <v>0</v>
      </c>
    </row>
    <row r="85" spans="1:5" x14ac:dyDescent="0.25">
      <c r="A85" s="58" t="s">
        <v>287</v>
      </c>
      <c r="B85" s="58" t="s">
        <v>266</v>
      </c>
      <c r="C85" s="58" t="s">
        <v>40</v>
      </c>
      <c r="D85" s="50"/>
      <c r="E85" s="50">
        <f>SUMIFS('Order Form'!$I$34:$I$67,'Order Form'!$B$34:$B$67,A85,'Order Form'!$C$34:$C$67,B85,'Order Form'!$D$34:$D$67,C85)</f>
        <v>0</v>
      </c>
    </row>
    <row r="86" spans="1:5" x14ac:dyDescent="0.25">
      <c r="A86" s="58" t="s">
        <v>287</v>
      </c>
      <c r="B86" s="58" t="s">
        <v>252</v>
      </c>
      <c r="C86" s="58" t="s">
        <v>41</v>
      </c>
      <c r="D86" s="50"/>
      <c r="E86" s="50">
        <f>SUMIFS('Order Form'!$I$34:$I$67,'Order Form'!$B$34:$B$67,A86,'Order Form'!$C$34:$C$67,B86,'Order Form'!$D$34:$D$67,C86)</f>
        <v>0</v>
      </c>
    </row>
    <row r="87" spans="1:5" x14ac:dyDescent="0.25">
      <c r="A87" s="58" t="s">
        <v>287</v>
      </c>
      <c r="B87" s="58" t="s">
        <v>254</v>
      </c>
      <c r="C87" s="58" t="s">
        <v>41</v>
      </c>
      <c r="D87" s="50"/>
      <c r="E87" s="50">
        <f>SUMIFS('Order Form'!$I$34:$I$67,'Order Form'!$B$34:$B$67,A87,'Order Form'!$C$34:$C$67,B87,'Order Form'!$D$34:$D$67,C87)</f>
        <v>0</v>
      </c>
    </row>
    <row r="88" spans="1:5" x14ac:dyDescent="0.25">
      <c r="A88" s="58" t="s">
        <v>287</v>
      </c>
      <c r="B88" s="58" t="s">
        <v>117</v>
      </c>
      <c r="C88" s="58" t="s">
        <v>41</v>
      </c>
      <c r="D88" s="50"/>
      <c r="E88" s="50">
        <f>SUMIFS('Order Form'!$I$34:$I$67,'Order Form'!$B$34:$B$67,A88,'Order Form'!$C$34:$C$67,B88,'Order Form'!$D$34:$D$67,C88)</f>
        <v>0</v>
      </c>
    </row>
    <row r="89" spans="1:5" x14ac:dyDescent="0.25">
      <c r="A89" s="58" t="s">
        <v>287</v>
      </c>
      <c r="B89" s="58" t="s">
        <v>253</v>
      </c>
      <c r="C89" s="58" t="s">
        <v>41</v>
      </c>
      <c r="D89" s="50"/>
      <c r="E89" s="50">
        <f>SUMIFS('Order Form'!$I$34:$I$67,'Order Form'!$B$34:$B$67,A89,'Order Form'!$C$34:$C$67,B89,'Order Form'!$D$34:$D$67,C89)</f>
        <v>0</v>
      </c>
    </row>
    <row r="90" spans="1:5" x14ac:dyDescent="0.25">
      <c r="A90" s="58" t="s">
        <v>287</v>
      </c>
      <c r="B90" s="58" t="s">
        <v>265</v>
      </c>
      <c r="C90" s="58" t="s">
        <v>41</v>
      </c>
      <c r="D90" s="50"/>
      <c r="E90" s="50">
        <f>SUMIFS('Order Form'!$I$34:$I$67,'Order Form'!$B$34:$B$67,A90,'Order Form'!$C$34:$C$67,B90,'Order Form'!$D$34:$D$67,C90)</f>
        <v>0</v>
      </c>
    </row>
    <row r="91" spans="1:5" x14ac:dyDescent="0.25">
      <c r="A91" s="58" t="s">
        <v>287</v>
      </c>
      <c r="B91" s="58" t="s">
        <v>263</v>
      </c>
      <c r="C91" s="58" t="s">
        <v>41</v>
      </c>
      <c r="D91" s="50"/>
      <c r="E91" s="50">
        <f>SUMIFS('Order Form'!$I$34:$I$67,'Order Form'!$B$34:$B$67,A91,'Order Form'!$C$34:$C$67,B91,'Order Form'!$D$34:$D$67,C91)</f>
        <v>0</v>
      </c>
    </row>
    <row r="92" spans="1:5" x14ac:dyDescent="0.25">
      <c r="A92" s="58" t="s">
        <v>287</v>
      </c>
      <c r="B92" s="58" t="s">
        <v>255</v>
      </c>
      <c r="C92" s="58" t="s">
        <v>41</v>
      </c>
      <c r="D92" s="50"/>
      <c r="E92" s="50">
        <f>SUMIFS('Order Form'!$I$34:$I$67,'Order Form'!$B$34:$B$67,A92,'Order Form'!$C$34:$C$67,B92,'Order Form'!$D$34:$D$67,C92)</f>
        <v>0</v>
      </c>
    </row>
    <row r="93" spans="1:5" x14ac:dyDescent="0.25">
      <c r="A93" s="58" t="s">
        <v>287</v>
      </c>
      <c r="B93" s="58" t="s">
        <v>256</v>
      </c>
      <c r="C93" s="58" t="s">
        <v>41</v>
      </c>
      <c r="D93" s="50"/>
      <c r="E93" s="50">
        <f>SUMIFS('Order Form'!$I$34:$I$67,'Order Form'!$B$34:$B$67,A93,'Order Form'!$C$34:$C$67,B93,'Order Form'!$D$34:$D$67,C93)</f>
        <v>0</v>
      </c>
    </row>
    <row r="94" spans="1:5" x14ac:dyDescent="0.25">
      <c r="A94" s="58" t="s">
        <v>287</v>
      </c>
      <c r="B94" s="58" t="s">
        <v>118</v>
      </c>
      <c r="C94" s="58" t="s">
        <v>41</v>
      </c>
      <c r="D94" s="50"/>
      <c r="E94" s="50">
        <f>SUMIFS('Order Form'!$I$34:$I$67,'Order Form'!$B$34:$B$67,A94,'Order Form'!$C$34:$C$67,B94,'Order Form'!$D$34:$D$67,C94)</f>
        <v>0</v>
      </c>
    </row>
    <row r="95" spans="1:5" x14ac:dyDescent="0.25">
      <c r="A95" s="58" t="s">
        <v>287</v>
      </c>
      <c r="B95" s="58" t="s">
        <v>257</v>
      </c>
      <c r="C95" s="58" t="s">
        <v>41</v>
      </c>
      <c r="D95" s="50"/>
      <c r="E95" s="50">
        <f>SUMIFS('Order Form'!$I$34:$I$67,'Order Form'!$B$34:$B$67,A95,'Order Form'!$C$34:$C$67,B95,'Order Form'!$D$34:$D$67,C95)</f>
        <v>0</v>
      </c>
    </row>
    <row r="96" spans="1:5" x14ac:dyDescent="0.25">
      <c r="A96" s="58" t="s">
        <v>287</v>
      </c>
      <c r="B96" s="58" t="s">
        <v>119</v>
      </c>
      <c r="C96" s="58" t="s">
        <v>41</v>
      </c>
      <c r="D96" s="50"/>
      <c r="E96" s="50">
        <f>SUMIFS('Order Form'!$I$34:$I$67,'Order Form'!$B$34:$B$67,A96,'Order Form'!$C$34:$C$67,B96,'Order Form'!$D$34:$D$67,C96)</f>
        <v>0</v>
      </c>
    </row>
    <row r="97" spans="1:5" x14ac:dyDescent="0.25">
      <c r="A97" s="58" t="s">
        <v>287</v>
      </c>
      <c r="B97" s="58" t="s">
        <v>120</v>
      </c>
      <c r="C97" s="58" t="s">
        <v>41</v>
      </c>
      <c r="D97" s="50"/>
      <c r="E97" s="50">
        <f>SUMIFS('Order Form'!$I$34:$I$67,'Order Form'!$B$34:$B$67,A97,'Order Form'!$C$34:$C$67,B97,'Order Form'!$D$34:$D$67,C97)</f>
        <v>0</v>
      </c>
    </row>
    <row r="98" spans="1:5" x14ac:dyDescent="0.25">
      <c r="A98" s="58" t="s">
        <v>287</v>
      </c>
      <c r="B98" s="58" t="s">
        <v>121</v>
      </c>
      <c r="C98" s="58" t="s">
        <v>41</v>
      </c>
      <c r="D98" s="50"/>
      <c r="E98" s="50">
        <f>SUMIFS('Order Form'!$I$34:$I$67,'Order Form'!$B$34:$B$67,A98,'Order Form'!$C$34:$C$67,B98,'Order Form'!$D$34:$D$67,C98)</f>
        <v>0</v>
      </c>
    </row>
    <row r="99" spans="1:5" x14ac:dyDescent="0.25">
      <c r="A99" s="58" t="s">
        <v>287</v>
      </c>
      <c r="B99" s="58" t="s">
        <v>122</v>
      </c>
      <c r="C99" s="58" t="s">
        <v>41</v>
      </c>
      <c r="D99" s="50"/>
      <c r="E99" s="50">
        <f>SUMIFS('Order Form'!$I$34:$I$67,'Order Form'!$B$34:$B$67,A99,'Order Form'!$C$34:$C$67,B99,'Order Form'!$D$34:$D$67,C99)</f>
        <v>0</v>
      </c>
    </row>
    <row r="100" spans="1:5" x14ac:dyDescent="0.25">
      <c r="A100" s="58" t="s">
        <v>287</v>
      </c>
      <c r="B100" s="58" t="s">
        <v>123</v>
      </c>
      <c r="C100" s="58" t="s">
        <v>41</v>
      </c>
      <c r="D100" s="50"/>
      <c r="E100" s="50">
        <f>SUMIFS('Order Form'!$I$34:$I$67,'Order Form'!$B$34:$B$67,A100,'Order Form'!$C$34:$C$67,B100,'Order Form'!$D$34:$D$67,C100)</f>
        <v>0</v>
      </c>
    </row>
    <row r="101" spans="1:5" x14ac:dyDescent="0.25">
      <c r="A101" s="58" t="s">
        <v>287</v>
      </c>
      <c r="B101" s="58" t="s">
        <v>266</v>
      </c>
      <c r="C101" s="58" t="s">
        <v>41</v>
      </c>
      <c r="D101" s="50"/>
      <c r="E101" s="50">
        <f>SUMIFS('Order Form'!$I$34:$I$67,'Order Form'!$B$34:$B$67,A101,'Order Form'!$C$34:$C$67,B101,'Order Form'!$D$34:$D$67,C101)</f>
        <v>0</v>
      </c>
    </row>
    <row r="102" spans="1:5" x14ac:dyDescent="0.25">
      <c r="A102" s="58" t="s">
        <v>38</v>
      </c>
      <c r="B102" s="58" t="s">
        <v>252</v>
      </c>
      <c r="C102" s="58" t="s">
        <v>40</v>
      </c>
      <c r="D102" s="50"/>
      <c r="E102" s="50">
        <f>SUMIFS('Order Form'!$I$34:$I$67,'Order Form'!$B$34:$B$67,A102,'Order Form'!$C$34:$C$67,B102,'Order Form'!$D$34:$D$67,C102)</f>
        <v>0</v>
      </c>
    </row>
    <row r="103" spans="1:5" x14ac:dyDescent="0.25">
      <c r="A103" s="58" t="s">
        <v>38</v>
      </c>
      <c r="B103" s="58" t="s">
        <v>254</v>
      </c>
      <c r="C103" s="58" t="s">
        <v>40</v>
      </c>
      <c r="D103" s="50"/>
      <c r="E103" s="50">
        <f>SUMIFS('Order Form'!$I$34:$I$67,'Order Form'!$B$34:$B$67,A103,'Order Form'!$C$34:$C$67,B103,'Order Form'!$D$34:$D$67,C103)</f>
        <v>0</v>
      </c>
    </row>
    <row r="104" spans="1:5" x14ac:dyDescent="0.25">
      <c r="A104" s="58" t="s">
        <v>38</v>
      </c>
      <c r="B104" s="58" t="s">
        <v>117</v>
      </c>
      <c r="C104" s="58" t="s">
        <v>40</v>
      </c>
      <c r="D104" s="50"/>
      <c r="E104" s="50">
        <f>SUMIFS('Order Form'!$I$34:$I$67,'Order Form'!$B$34:$B$67,A104,'Order Form'!$C$34:$C$67,B104,'Order Form'!$D$34:$D$67,C104)</f>
        <v>0</v>
      </c>
    </row>
    <row r="105" spans="1:5" x14ac:dyDescent="0.25">
      <c r="A105" s="58" t="s">
        <v>38</v>
      </c>
      <c r="B105" s="58" t="s">
        <v>253</v>
      </c>
      <c r="C105" s="58" t="s">
        <v>40</v>
      </c>
      <c r="D105" s="50"/>
      <c r="E105" s="50">
        <f>SUMIFS('Order Form'!$I$34:$I$67,'Order Form'!$B$34:$B$67,A105,'Order Form'!$C$34:$C$67,B105,'Order Form'!$D$34:$D$67,C105)</f>
        <v>0</v>
      </c>
    </row>
    <row r="106" spans="1:5" x14ac:dyDescent="0.25">
      <c r="A106" s="58" t="s">
        <v>38</v>
      </c>
      <c r="B106" s="58" t="s">
        <v>265</v>
      </c>
      <c r="C106" s="58" t="s">
        <v>40</v>
      </c>
      <c r="D106" s="50"/>
      <c r="E106" s="50">
        <f>SUMIFS('Order Form'!$I$34:$I$67,'Order Form'!$B$34:$B$67,A106,'Order Form'!$C$34:$C$67,B106,'Order Form'!$D$34:$D$67,C106)</f>
        <v>0</v>
      </c>
    </row>
    <row r="107" spans="1:5" x14ac:dyDescent="0.25">
      <c r="A107" s="58" t="s">
        <v>38</v>
      </c>
      <c r="B107" s="58" t="s">
        <v>263</v>
      </c>
      <c r="C107" s="58" t="s">
        <v>40</v>
      </c>
      <c r="D107" s="50"/>
      <c r="E107" s="50">
        <f>SUMIFS('Order Form'!$I$34:$I$67,'Order Form'!$B$34:$B$67,A107,'Order Form'!$C$34:$C$67,B107,'Order Form'!$D$34:$D$67,C107)</f>
        <v>0</v>
      </c>
    </row>
    <row r="108" spans="1:5" x14ac:dyDescent="0.25">
      <c r="A108" s="58" t="s">
        <v>38</v>
      </c>
      <c r="B108" s="58" t="s">
        <v>255</v>
      </c>
      <c r="C108" s="58" t="s">
        <v>40</v>
      </c>
      <c r="D108" s="50"/>
      <c r="E108" s="50">
        <f>SUMIFS('Order Form'!$I$34:$I$67,'Order Form'!$B$34:$B$67,A108,'Order Form'!$C$34:$C$67,B108,'Order Form'!$D$34:$D$67,C108)</f>
        <v>0</v>
      </c>
    </row>
    <row r="109" spans="1:5" x14ac:dyDescent="0.25">
      <c r="A109" s="58" t="s">
        <v>38</v>
      </c>
      <c r="B109" s="58" t="s">
        <v>256</v>
      </c>
      <c r="C109" s="58" t="s">
        <v>40</v>
      </c>
      <c r="D109" s="50"/>
      <c r="E109" s="50">
        <f>SUMIFS('Order Form'!$I$34:$I$67,'Order Form'!$B$34:$B$67,A109,'Order Form'!$C$34:$C$67,B109,'Order Form'!$D$34:$D$67,C109)</f>
        <v>0</v>
      </c>
    </row>
    <row r="110" spans="1:5" x14ac:dyDescent="0.25">
      <c r="A110" s="58" t="s">
        <v>38</v>
      </c>
      <c r="B110" s="58" t="s">
        <v>118</v>
      </c>
      <c r="C110" s="58" t="s">
        <v>40</v>
      </c>
      <c r="D110" s="50"/>
      <c r="E110" s="50">
        <f>SUMIFS('Order Form'!$I$34:$I$67,'Order Form'!$B$34:$B$67,A110,'Order Form'!$C$34:$C$67,B110,'Order Form'!$D$34:$D$67,C110)</f>
        <v>0</v>
      </c>
    </row>
    <row r="111" spans="1:5" x14ac:dyDescent="0.25">
      <c r="A111" s="58" t="s">
        <v>38</v>
      </c>
      <c r="B111" s="58" t="s">
        <v>257</v>
      </c>
      <c r="C111" s="58" t="s">
        <v>40</v>
      </c>
      <c r="D111" s="50"/>
      <c r="E111" s="50">
        <f>SUMIFS('Order Form'!$I$34:$I$67,'Order Form'!$B$34:$B$67,A111,'Order Form'!$C$34:$C$67,B111,'Order Form'!$D$34:$D$67,C111)</f>
        <v>0</v>
      </c>
    </row>
    <row r="112" spans="1:5" x14ac:dyDescent="0.25">
      <c r="A112" s="58" t="s">
        <v>38</v>
      </c>
      <c r="B112" s="58" t="s">
        <v>119</v>
      </c>
      <c r="C112" s="58" t="s">
        <v>40</v>
      </c>
      <c r="D112" s="50"/>
      <c r="E112" s="50">
        <f>SUMIFS('Order Form'!$I$34:$I$67,'Order Form'!$B$34:$B$67,A112,'Order Form'!$C$34:$C$67,B112,'Order Form'!$D$34:$D$67,C112)</f>
        <v>0</v>
      </c>
    </row>
    <row r="113" spans="1:5" x14ac:dyDescent="0.25">
      <c r="A113" s="58" t="s">
        <v>38</v>
      </c>
      <c r="B113" s="58" t="s">
        <v>120</v>
      </c>
      <c r="C113" s="58" t="s">
        <v>40</v>
      </c>
      <c r="D113" s="50"/>
      <c r="E113" s="50">
        <f>SUMIFS('Order Form'!$I$34:$I$67,'Order Form'!$B$34:$B$67,A113,'Order Form'!$C$34:$C$67,B113,'Order Form'!$D$34:$D$67,C113)</f>
        <v>0</v>
      </c>
    </row>
    <row r="114" spans="1:5" x14ac:dyDescent="0.25">
      <c r="A114" s="58" t="s">
        <v>38</v>
      </c>
      <c r="B114" s="58" t="s">
        <v>121</v>
      </c>
      <c r="C114" s="58" t="s">
        <v>40</v>
      </c>
      <c r="D114" s="50"/>
      <c r="E114" s="50">
        <f>SUMIFS('Order Form'!$I$34:$I$67,'Order Form'!$B$34:$B$67,A114,'Order Form'!$C$34:$C$67,B114,'Order Form'!$D$34:$D$67,C114)</f>
        <v>0</v>
      </c>
    </row>
    <row r="115" spans="1:5" x14ac:dyDescent="0.25">
      <c r="A115" s="58" t="s">
        <v>38</v>
      </c>
      <c r="B115" s="58" t="s">
        <v>122</v>
      </c>
      <c r="C115" s="58" t="s">
        <v>40</v>
      </c>
      <c r="D115" s="50"/>
      <c r="E115" s="50">
        <f>SUMIFS('Order Form'!$I$34:$I$67,'Order Form'!$B$34:$B$67,A115,'Order Form'!$C$34:$C$67,B115,'Order Form'!$D$34:$D$67,C115)</f>
        <v>0</v>
      </c>
    </row>
    <row r="116" spans="1:5" x14ac:dyDescent="0.25">
      <c r="A116" s="58" t="s">
        <v>38</v>
      </c>
      <c r="B116" s="58" t="s">
        <v>123</v>
      </c>
      <c r="C116" s="58" t="s">
        <v>40</v>
      </c>
      <c r="D116" s="50"/>
      <c r="E116" s="50">
        <f>SUMIFS('Order Form'!$I$34:$I$67,'Order Form'!$B$34:$B$67,A116,'Order Form'!$C$34:$C$67,B116,'Order Form'!$D$34:$D$67,C116)</f>
        <v>0</v>
      </c>
    </row>
    <row r="117" spans="1:5" x14ac:dyDescent="0.25">
      <c r="A117" s="58" t="s">
        <v>38</v>
      </c>
      <c r="B117" s="58" t="s">
        <v>266</v>
      </c>
      <c r="C117" s="58" t="s">
        <v>40</v>
      </c>
      <c r="D117" s="50"/>
      <c r="E117" s="50">
        <f>SUMIFS('Order Form'!$I$34:$I$67,'Order Form'!$B$34:$B$67,A117,'Order Form'!$C$34:$C$67,B117,'Order Form'!$D$34:$D$67,C117)</f>
        <v>0</v>
      </c>
    </row>
    <row r="118" spans="1:5" x14ac:dyDescent="0.25">
      <c r="A118" s="58" t="s">
        <v>38</v>
      </c>
      <c r="B118" s="58" t="s">
        <v>252</v>
      </c>
      <c r="C118" s="58" t="s">
        <v>41</v>
      </c>
      <c r="D118" s="50"/>
      <c r="E118" s="50">
        <f>SUMIFS('Order Form'!$I$34:$I$67,'Order Form'!$B$34:$B$67,A118,'Order Form'!$C$34:$C$67,B118,'Order Form'!$D$34:$D$67,C118)</f>
        <v>0</v>
      </c>
    </row>
    <row r="119" spans="1:5" x14ac:dyDescent="0.25">
      <c r="A119" s="58" t="s">
        <v>38</v>
      </c>
      <c r="B119" s="58" t="s">
        <v>254</v>
      </c>
      <c r="C119" s="58" t="s">
        <v>41</v>
      </c>
      <c r="D119" s="50"/>
      <c r="E119" s="50">
        <f>SUMIFS('Order Form'!$I$34:$I$67,'Order Form'!$B$34:$B$67,A119,'Order Form'!$C$34:$C$67,B119,'Order Form'!$D$34:$D$67,C119)</f>
        <v>0</v>
      </c>
    </row>
    <row r="120" spans="1:5" x14ac:dyDescent="0.25">
      <c r="A120" s="58" t="s">
        <v>38</v>
      </c>
      <c r="B120" s="58" t="s">
        <v>117</v>
      </c>
      <c r="C120" s="58" t="s">
        <v>41</v>
      </c>
      <c r="D120" s="50"/>
      <c r="E120" s="50">
        <f>SUMIFS('Order Form'!$I$34:$I$67,'Order Form'!$B$34:$B$67,A120,'Order Form'!$C$34:$C$67,B120,'Order Form'!$D$34:$D$67,C120)</f>
        <v>0</v>
      </c>
    </row>
    <row r="121" spans="1:5" x14ac:dyDescent="0.25">
      <c r="A121" s="58" t="s">
        <v>38</v>
      </c>
      <c r="B121" s="58" t="s">
        <v>253</v>
      </c>
      <c r="C121" s="58" t="s">
        <v>41</v>
      </c>
      <c r="D121" s="50"/>
      <c r="E121" s="50">
        <f>SUMIFS('Order Form'!$I$34:$I$67,'Order Form'!$B$34:$B$67,A121,'Order Form'!$C$34:$C$67,B121,'Order Form'!$D$34:$D$67,C121)</f>
        <v>0</v>
      </c>
    </row>
    <row r="122" spans="1:5" x14ac:dyDescent="0.25">
      <c r="A122" s="58" t="s">
        <v>38</v>
      </c>
      <c r="B122" s="58" t="s">
        <v>265</v>
      </c>
      <c r="C122" s="58" t="s">
        <v>41</v>
      </c>
      <c r="D122" s="50"/>
      <c r="E122" s="50">
        <f>SUMIFS('Order Form'!$I$34:$I$67,'Order Form'!$B$34:$B$67,A122,'Order Form'!$C$34:$C$67,B122,'Order Form'!$D$34:$D$67,C122)</f>
        <v>0</v>
      </c>
    </row>
    <row r="123" spans="1:5" x14ac:dyDescent="0.25">
      <c r="A123" s="58" t="s">
        <v>38</v>
      </c>
      <c r="B123" s="58" t="s">
        <v>263</v>
      </c>
      <c r="C123" s="58" t="s">
        <v>41</v>
      </c>
      <c r="D123" s="50"/>
      <c r="E123" s="50">
        <f>SUMIFS('Order Form'!$I$34:$I$67,'Order Form'!$B$34:$B$67,A123,'Order Form'!$C$34:$C$67,B123,'Order Form'!$D$34:$D$67,C123)</f>
        <v>0</v>
      </c>
    </row>
    <row r="124" spans="1:5" x14ac:dyDescent="0.25">
      <c r="A124" s="58" t="s">
        <v>38</v>
      </c>
      <c r="B124" s="58" t="s">
        <v>255</v>
      </c>
      <c r="C124" s="58" t="s">
        <v>41</v>
      </c>
      <c r="D124" s="50"/>
      <c r="E124" s="50">
        <f>SUMIFS('Order Form'!$I$34:$I$67,'Order Form'!$B$34:$B$67,A124,'Order Form'!$C$34:$C$67,B124,'Order Form'!$D$34:$D$67,C124)</f>
        <v>0</v>
      </c>
    </row>
    <row r="125" spans="1:5" x14ac:dyDescent="0.25">
      <c r="A125" s="58" t="s">
        <v>38</v>
      </c>
      <c r="B125" s="58" t="s">
        <v>256</v>
      </c>
      <c r="C125" s="58" t="s">
        <v>41</v>
      </c>
      <c r="D125" s="50"/>
      <c r="E125" s="50">
        <f>SUMIFS('Order Form'!$I$34:$I$67,'Order Form'!$B$34:$B$67,A125,'Order Form'!$C$34:$C$67,B125,'Order Form'!$D$34:$D$67,C125)</f>
        <v>0</v>
      </c>
    </row>
    <row r="126" spans="1:5" x14ac:dyDescent="0.25">
      <c r="A126" s="58" t="s">
        <v>38</v>
      </c>
      <c r="B126" s="58" t="s">
        <v>118</v>
      </c>
      <c r="C126" s="58" t="s">
        <v>41</v>
      </c>
      <c r="D126" s="50"/>
      <c r="E126" s="50">
        <f>SUMIFS('Order Form'!$I$34:$I$67,'Order Form'!$B$34:$B$67,A126,'Order Form'!$C$34:$C$67,B126,'Order Form'!$D$34:$D$67,C126)</f>
        <v>0</v>
      </c>
    </row>
    <row r="127" spans="1:5" x14ac:dyDescent="0.25">
      <c r="A127" s="58" t="s">
        <v>38</v>
      </c>
      <c r="B127" s="58" t="s">
        <v>257</v>
      </c>
      <c r="C127" s="58" t="s">
        <v>41</v>
      </c>
      <c r="D127" s="50"/>
      <c r="E127" s="50">
        <f>SUMIFS('Order Form'!$I$34:$I$67,'Order Form'!$B$34:$B$67,A127,'Order Form'!$C$34:$C$67,B127,'Order Form'!$D$34:$D$67,C127)</f>
        <v>0</v>
      </c>
    </row>
    <row r="128" spans="1:5" x14ac:dyDescent="0.25">
      <c r="A128" s="58" t="s">
        <v>38</v>
      </c>
      <c r="B128" s="58" t="s">
        <v>119</v>
      </c>
      <c r="C128" s="58" t="s">
        <v>41</v>
      </c>
      <c r="D128" s="50"/>
      <c r="E128" s="50">
        <f>SUMIFS('Order Form'!$I$34:$I$67,'Order Form'!$B$34:$B$67,A128,'Order Form'!$C$34:$C$67,B128,'Order Form'!$D$34:$D$67,C128)</f>
        <v>0</v>
      </c>
    </row>
    <row r="129" spans="1:5" x14ac:dyDescent="0.25">
      <c r="A129" s="58" t="s">
        <v>38</v>
      </c>
      <c r="B129" s="58" t="s">
        <v>120</v>
      </c>
      <c r="C129" s="58" t="s">
        <v>41</v>
      </c>
      <c r="D129" s="50"/>
      <c r="E129" s="50">
        <f>SUMIFS('Order Form'!$I$34:$I$67,'Order Form'!$B$34:$B$67,A129,'Order Form'!$C$34:$C$67,B129,'Order Form'!$D$34:$D$67,C129)</f>
        <v>0</v>
      </c>
    </row>
    <row r="130" spans="1:5" x14ac:dyDescent="0.25">
      <c r="A130" s="58" t="s">
        <v>38</v>
      </c>
      <c r="B130" s="58" t="s">
        <v>121</v>
      </c>
      <c r="C130" s="58" t="s">
        <v>41</v>
      </c>
      <c r="D130" s="50"/>
      <c r="E130" s="50">
        <f>SUMIFS('Order Form'!$I$34:$I$67,'Order Form'!$B$34:$B$67,A130,'Order Form'!$C$34:$C$67,B130,'Order Form'!$D$34:$D$67,C130)</f>
        <v>0</v>
      </c>
    </row>
    <row r="131" spans="1:5" x14ac:dyDescent="0.25">
      <c r="A131" s="58" t="s">
        <v>38</v>
      </c>
      <c r="B131" s="58" t="s">
        <v>122</v>
      </c>
      <c r="C131" s="58" t="s">
        <v>41</v>
      </c>
      <c r="D131" s="50"/>
      <c r="E131" s="50">
        <f>SUMIFS('Order Form'!$I$34:$I$67,'Order Form'!$B$34:$B$67,A131,'Order Form'!$C$34:$C$67,B131,'Order Form'!$D$34:$D$67,C131)</f>
        <v>0</v>
      </c>
    </row>
    <row r="132" spans="1:5" x14ac:dyDescent="0.25">
      <c r="A132" s="58" t="s">
        <v>38</v>
      </c>
      <c r="B132" s="58" t="s">
        <v>123</v>
      </c>
      <c r="C132" s="58" t="s">
        <v>41</v>
      </c>
      <c r="D132" s="50"/>
      <c r="E132" s="50">
        <f>SUMIFS('Order Form'!$I$34:$I$67,'Order Form'!$B$34:$B$67,A132,'Order Form'!$C$34:$C$67,B132,'Order Form'!$D$34:$D$67,C132)</f>
        <v>0</v>
      </c>
    </row>
    <row r="133" spans="1:5" x14ac:dyDescent="0.25">
      <c r="A133" s="58" t="s">
        <v>38</v>
      </c>
      <c r="B133" s="58" t="s">
        <v>266</v>
      </c>
      <c r="C133" s="58" t="s">
        <v>41</v>
      </c>
      <c r="D133" s="50"/>
      <c r="E133" s="50">
        <f>SUMIFS('Order Form'!$I$34:$I$67,'Order Form'!$B$34:$B$67,A133,'Order Form'!$C$34:$C$67,B133,'Order Form'!$D$34:$D$67,C133)</f>
        <v>0</v>
      </c>
    </row>
    <row r="134" spans="1:5" x14ac:dyDescent="0.25">
      <c r="A134" s="58" t="s">
        <v>288</v>
      </c>
      <c r="B134" s="58" t="s">
        <v>284</v>
      </c>
      <c r="C134" s="58" t="s">
        <v>40</v>
      </c>
      <c r="D134" s="50"/>
      <c r="E134" s="50">
        <f>SUMIFS('Order Form'!$I$34:$I$67,'Order Form'!$B$34:$B$67,A134,'Order Form'!$C$34:$C$67,B134,'Order Form'!$D$34:$D$67,C134)</f>
        <v>0</v>
      </c>
    </row>
    <row r="135" spans="1:5" x14ac:dyDescent="0.25">
      <c r="A135" s="58" t="s">
        <v>288</v>
      </c>
      <c r="B135" s="58" t="s">
        <v>284</v>
      </c>
      <c r="C135" s="58" t="s">
        <v>41</v>
      </c>
      <c r="D135" s="50"/>
      <c r="E135" s="50">
        <f>SUMIFS('Order Form'!$I$34:$I$67,'Order Form'!$B$34:$B$67,A135,'Order Form'!$C$34:$C$67,B135,'Order Form'!$D$34:$D$67,C135)</f>
        <v>0</v>
      </c>
    </row>
    <row r="136" spans="1:5" x14ac:dyDescent="0.25">
      <c r="A136" s="58" t="s">
        <v>288</v>
      </c>
      <c r="B136" s="58" t="s">
        <v>285</v>
      </c>
      <c r="C136" s="58" t="s">
        <v>40</v>
      </c>
      <c r="D136" s="50"/>
      <c r="E136" s="50">
        <f>SUMIFS('Order Form'!$I$34:$I$67,'Order Form'!$B$34:$B$67,A136,'Order Form'!$C$34:$C$67,B136,'Order Form'!$D$34:$D$67,C136)</f>
        <v>0</v>
      </c>
    </row>
    <row r="137" spans="1:5" ht="15.75" thickBot="1" x14ac:dyDescent="0.3">
      <c r="A137" s="58" t="s">
        <v>288</v>
      </c>
      <c r="B137" s="58" t="s">
        <v>285</v>
      </c>
      <c r="C137" s="58" t="s">
        <v>41</v>
      </c>
      <c r="D137" s="50"/>
      <c r="E137" s="50">
        <f>SUMIFS('Order Form'!$I$34:$I$67,'Order Form'!$B$34:$B$67,A137,'Order Form'!$C$34:$C$67,B137,'Order Form'!$D$34:$D$67,C137)</f>
        <v>0</v>
      </c>
    </row>
    <row r="138" spans="1:5" s="1" customFormat="1" x14ac:dyDescent="0.25">
      <c r="A138" s="59"/>
      <c r="B138" s="57"/>
      <c r="C138" s="57" t="s">
        <v>32</v>
      </c>
      <c r="D138" s="57" t="s">
        <v>207</v>
      </c>
      <c r="E138" s="56" t="s">
        <v>0</v>
      </c>
    </row>
    <row r="139" spans="1:5" x14ac:dyDescent="0.25">
      <c r="A139" s="58"/>
      <c r="B139" s="50"/>
      <c r="C139" s="232" t="s">
        <v>128</v>
      </c>
      <c r="D139" s="50"/>
      <c r="E139" s="50">
        <f>SUMIF('Order Form'!$E$34:$E$53,C139,'Order Form'!$I$34:$I$53)</f>
        <v>0</v>
      </c>
    </row>
    <row r="140" spans="1:5" x14ac:dyDescent="0.25">
      <c r="A140" s="58"/>
      <c r="B140" s="50"/>
      <c r="C140" s="233" t="s">
        <v>124</v>
      </c>
      <c r="D140" s="50"/>
      <c r="E140" s="50">
        <f>SUMIF('Order Form'!$E$34:$E$53,C140,'Order Form'!$I$34:$I$53)</f>
        <v>0</v>
      </c>
    </row>
    <row r="141" spans="1:5" x14ac:dyDescent="0.25">
      <c r="A141" s="58"/>
      <c r="B141" s="50"/>
      <c r="C141" s="234" t="s">
        <v>134</v>
      </c>
      <c r="D141" s="50"/>
      <c r="E141" s="50">
        <f>SUMIF('Order Form'!$E$34:$E$53,C141,'Order Form'!$I$34:$I$53)</f>
        <v>0</v>
      </c>
    </row>
    <row r="142" spans="1:5" x14ac:dyDescent="0.25">
      <c r="A142" s="58"/>
      <c r="B142" s="50"/>
      <c r="C142" s="233" t="s">
        <v>125</v>
      </c>
      <c r="D142" s="50"/>
      <c r="E142" s="50">
        <f>SUMIF('Order Form'!$E$34:$E$53,C142,'Order Form'!$I$34:$I$53)</f>
        <v>0</v>
      </c>
    </row>
    <row r="143" spans="1:5" x14ac:dyDescent="0.25">
      <c r="A143" s="58"/>
      <c r="B143" s="50"/>
      <c r="C143" s="234" t="s">
        <v>131</v>
      </c>
      <c r="D143" s="50"/>
      <c r="E143" s="50">
        <f>SUMIF('Order Form'!$E$34:$E$53,C143,'Order Form'!$I$34:$I$53)</f>
        <v>0</v>
      </c>
    </row>
    <row r="144" spans="1:5" x14ac:dyDescent="0.25">
      <c r="A144" s="58"/>
      <c r="B144" s="50"/>
      <c r="C144" s="233" t="s">
        <v>312</v>
      </c>
      <c r="D144" s="50"/>
      <c r="E144" s="50">
        <f>SUMIF('Order Form'!$E$34:$E$53,C144,'Order Form'!$I$34:$I$53)</f>
        <v>0</v>
      </c>
    </row>
    <row r="145" spans="1:5" x14ac:dyDescent="0.25">
      <c r="A145" s="58"/>
      <c r="B145" s="50"/>
      <c r="C145" s="234" t="s">
        <v>313</v>
      </c>
      <c r="D145" s="50"/>
      <c r="E145" s="50">
        <f>SUMIF('Order Form'!$E$34:$E$53,C145,'Order Form'!$I$34:$I$53)</f>
        <v>0</v>
      </c>
    </row>
    <row r="146" spans="1:5" x14ac:dyDescent="0.25">
      <c r="A146" s="58"/>
      <c r="B146" s="50"/>
      <c r="C146" s="233" t="s">
        <v>258</v>
      </c>
      <c r="D146" s="50"/>
      <c r="E146" s="50">
        <f>SUMIF('Order Form'!$E$34:$E$53,C146,'Order Form'!$I$34:$I$53)</f>
        <v>0</v>
      </c>
    </row>
    <row r="147" spans="1:5" x14ac:dyDescent="0.25">
      <c r="A147" s="58"/>
      <c r="B147" s="50"/>
      <c r="C147" s="234" t="s">
        <v>243</v>
      </c>
      <c r="D147" s="50"/>
      <c r="E147" s="50">
        <f>SUMIF('Order Form'!$E$34:$E$53,C147,'Order Form'!$I$34:$I$53)</f>
        <v>0</v>
      </c>
    </row>
    <row r="148" spans="1:5" x14ac:dyDescent="0.25">
      <c r="A148" s="58"/>
      <c r="B148" s="50"/>
      <c r="C148" s="233" t="s">
        <v>244</v>
      </c>
      <c r="D148" s="50"/>
      <c r="E148" s="50">
        <f>SUMIF('Order Form'!$E$34:$E$53,C148,'Order Form'!$I$34:$I$53)</f>
        <v>0</v>
      </c>
    </row>
    <row r="149" spans="1:5" x14ac:dyDescent="0.25">
      <c r="A149" s="58"/>
      <c r="B149" s="50"/>
      <c r="C149" s="234" t="s">
        <v>314</v>
      </c>
      <c r="D149" s="50"/>
      <c r="E149" s="50">
        <f>SUMIF('Order Form'!$E$34:$E$53,C149,'Order Form'!$I$34:$I$53)</f>
        <v>0</v>
      </c>
    </row>
    <row r="150" spans="1:5" x14ac:dyDescent="0.25">
      <c r="A150" s="58"/>
      <c r="B150" s="50"/>
      <c r="C150" s="233" t="s">
        <v>315</v>
      </c>
      <c r="D150" s="50"/>
      <c r="E150" s="50">
        <f>SUMIF('Order Form'!$E$34:$E$53,C150,'Order Form'!$I$34:$I$53)</f>
        <v>0</v>
      </c>
    </row>
    <row r="151" spans="1:5" x14ac:dyDescent="0.25">
      <c r="A151" s="58"/>
      <c r="B151" s="50"/>
      <c r="C151" s="234" t="s">
        <v>316</v>
      </c>
      <c r="D151" s="50"/>
      <c r="E151" s="50">
        <f>SUMIF('Order Form'!$E$34:$E$53,C151,'Order Form'!$I$34:$I$53)</f>
        <v>0</v>
      </c>
    </row>
    <row r="152" spans="1:5" x14ac:dyDescent="0.25">
      <c r="A152" s="58"/>
      <c r="B152" s="50"/>
      <c r="C152" s="233" t="s">
        <v>317</v>
      </c>
      <c r="D152" s="50"/>
      <c r="E152" s="50">
        <f>SUMIF('Order Form'!$E$34:$E$53,C152,'Order Form'!$I$34:$I$53)</f>
        <v>0</v>
      </c>
    </row>
    <row r="153" spans="1:5" x14ac:dyDescent="0.25">
      <c r="A153" s="58"/>
      <c r="B153" s="50"/>
      <c r="C153" s="234" t="s">
        <v>295</v>
      </c>
      <c r="D153" s="50"/>
      <c r="E153" s="50">
        <f>SUMIF('Order Form'!$E$34:$E$53,C153,'Order Form'!$I$34:$I$53)</f>
        <v>0</v>
      </c>
    </row>
    <row r="154" spans="1:5" x14ac:dyDescent="0.25">
      <c r="A154" s="58"/>
      <c r="B154" s="50"/>
      <c r="C154" s="233" t="s">
        <v>296</v>
      </c>
      <c r="D154" s="50"/>
      <c r="E154" s="50">
        <f>SUMIF('Order Form'!$E$34:$E$53,C154,'Order Form'!$I$34:$I$53)</f>
        <v>0</v>
      </c>
    </row>
    <row r="155" spans="1:5" x14ac:dyDescent="0.25">
      <c r="A155" s="58"/>
      <c r="B155" s="50"/>
      <c r="C155" s="234" t="s">
        <v>297</v>
      </c>
      <c r="D155" s="50"/>
      <c r="E155" s="50">
        <f>SUMIF('Order Form'!$E$34:$E$53,C155,'Order Form'!$I$34:$I$53)</f>
        <v>0</v>
      </c>
    </row>
    <row r="156" spans="1:5" s="224" customFormat="1" x14ac:dyDescent="0.25">
      <c r="A156" s="58"/>
      <c r="B156" s="50"/>
      <c r="C156" s="233" t="s">
        <v>298</v>
      </c>
      <c r="D156" s="50"/>
      <c r="E156" s="50">
        <f>SUMIF('Order Form'!$E$34:$E$53,C156,'Order Form'!$I$34:$I$53)</f>
        <v>0</v>
      </c>
    </row>
    <row r="157" spans="1:5" s="224" customFormat="1" x14ac:dyDescent="0.25">
      <c r="A157" s="58"/>
      <c r="B157" s="50"/>
      <c r="C157" s="234" t="s">
        <v>299</v>
      </c>
      <c r="D157" s="50"/>
      <c r="E157" s="50">
        <f>SUMIF('Order Form'!$E$34:$E$53,C157,'Order Form'!$I$34:$I$53)</f>
        <v>0</v>
      </c>
    </row>
    <row r="158" spans="1:5" ht="15.75" thickBot="1" x14ac:dyDescent="0.3">
      <c r="A158" s="58"/>
      <c r="B158" s="50"/>
      <c r="C158" s="235" t="s">
        <v>318</v>
      </c>
      <c r="D158" s="50"/>
      <c r="E158" s="50">
        <f>SUMIF('Order Form'!$E$34:$E$53,C158,'Order Form'!$I$34:$I$53)</f>
        <v>0</v>
      </c>
    </row>
    <row r="159" spans="1:5" s="1" customFormat="1" x14ac:dyDescent="0.25">
      <c r="A159" s="57"/>
      <c r="B159" s="57"/>
      <c r="C159" s="57" t="s">
        <v>51</v>
      </c>
      <c r="D159" s="57" t="s">
        <v>207</v>
      </c>
      <c r="E159" s="56" t="s">
        <v>0</v>
      </c>
    </row>
    <row r="160" spans="1:5" x14ac:dyDescent="0.25">
      <c r="A160" s="50"/>
      <c r="B160" s="50"/>
      <c r="C160" s="58" t="s">
        <v>42</v>
      </c>
      <c r="D160" s="50" t="s">
        <v>208</v>
      </c>
      <c r="E160" s="50">
        <f>SUMIF('Order Form'!$F$34:$F$53,C160,'Order Form'!$I$34:$I$53)</f>
        <v>0</v>
      </c>
    </row>
    <row r="161" spans="1:5" s="224" customFormat="1" x14ac:dyDescent="0.25">
      <c r="A161" s="50"/>
      <c r="B161" s="50"/>
      <c r="C161" s="58" t="s">
        <v>310</v>
      </c>
      <c r="D161" s="50"/>
      <c r="E161" s="50">
        <f>SUMIF('Order Form'!$F$34:$F$53,C161,'Order Form'!$I$34:$I$53)</f>
        <v>0</v>
      </c>
    </row>
    <row r="162" spans="1:5" s="224" customFormat="1" x14ac:dyDescent="0.25">
      <c r="A162" s="50"/>
      <c r="B162" s="50"/>
      <c r="C162" s="58" t="s">
        <v>311</v>
      </c>
      <c r="D162" s="50"/>
      <c r="E162" s="50">
        <f>SUMIF('Order Form'!$F$34:$F$53,C162,'Order Form'!$I$34:$I$53)</f>
        <v>0</v>
      </c>
    </row>
    <row r="163" spans="1:5" x14ac:dyDescent="0.25">
      <c r="A163" s="50"/>
      <c r="B163" s="50"/>
      <c r="C163" s="58" t="s">
        <v>212</v>
      </c>
      <c r="D163" s="50" t="s">
        <v>215</v>
      </c>
      <c r="E163" s="50">
        <f>SUMIF('Order Form'!$F$34:$F$53,C163,'Order Form'!$I$34:$I$53)</f>
        <v>0</v>
      </c>
    </row>
    <row r="164" spans="1:5" x14ac:dyDescent="0.25">
      <c r="A164" s="50"/>
      <c r="B164" s="50"/>
      <c r="C164" s="58" t="s">
        <v>225</v>
      </c>
      <c r="D164" s="50" t="s">
        <v>208</v>
      </c>
      <c r="E164" s="50">
        <f>SUMIF('Order Form'!$F$34:$F$53,C164,'Order Form'!$I$34:$I$53)</f>
        <v>0</v>
      </c>
    </row>
    <row r="165" spans="1:5" x14ac:dyDescent="0.25">
      <c r="A165" s="50"/>
      <c r="B165" s="50"/>
      <c r="C165" s="58" t="s">
        <v>43</v>
      </c>
      <c r="D165" s="50" t="s">
        <v>209</v>
      </c>
      <c r="E165" s="50">
        <f>SUMIF('Order Form'!$F$34:$F$53,C165,'Order Form'!$I$34:$I$53)</f>
        <v>0</v>
      </c>
    </row>
    <row r="166" spans="1:5" x14ac:dyDescent="0.25">
      <c r="A166" s="50"/>
      <c r="B166" s="50"/>
      <c r="C166" s="58" t="s">
        <v>44</v>
      </c>
      <c r="D166" s="50" t="s">
        <v>209</v>
      </c>
      <c r="E166" s="50">
        <f>SUMIF('Order Form'!$F$34:$F$53,C166,'Order Form'!$I$34:$I$53)</f>
        <v>0</v>
      </c>
    </row>
    <row r="167" spans="1:5" ht="15.75" thickBot="1" x14ac:dyDescent="0.3">
      <c r="A167" s="50"/>
      <c r="B167" s="50"/>
      <c r="C167" s="58" t="s">
        <v>45</v>
      </c>
      <c r="D167" s="50" t="s">
        <v>210</v>
      </c>
      <c r="E167" s="50">
        <f>SUMIF('Order Form'!$F$34:$F$53,C167,'Order Form'!$I$34:$I$53)</f>
        <v>0</v>
      </c>
    </row>
    <row r="168" spans="1:5" s="1" customFormat="1" x14ac:dyDescent="0.25">
      <c r="A168" s="57"/>
      <c r="B168" s="57"/>
      <c r="C168" s="57" t="s">
        <v>35</v>
      </c>
      <c r="D168" s="57"/>
      <c r="E168" s="56" t="s">
        <v>0</v>
      </c>
    </row>
    <row r="169" spans="1:5" x14ac:dyDescent="0.25">
      <c r="A169" s="50"/>
      <c r="B169" s="50"/>
      <c r="C169" s="58" t="s">
        <v>46</v>
      </c>
      <c r="D169" s="50"/>
      <c r="E169" s="50">
        <f>SUMIF('Order Form'!$G$34:$G$53,C169,'Order Form'!$I$34:$I$53)</f>
        <v>0</v>
      </c>
    </row>
    <row r="170" spans="1:5" x14ac:dyDescent="0.25">
      <c r="A170" s="50"/>
      <c r="B170" s="50"/>
      <c r="C170" s="58" t="s">
        <v>47</v>
      </c>
      <c r="D170" s="50"/>
      <c r="E170" s="50">
        <f>SUMIF('Order Form'!$G$34:$G$53,C170,'Order Form'!$I$34:$I$53)</f>
        <v>0</v>
      </c>
    </row>
    <row r="171" spans="1:5" x14ac:dyDescent="0.25">
      <c r="A171" s="50"/>
      <c r="B171" s="50"/>
      <c r="C171" s="58" t="s">
        <v>48</v>
      </c>
      <c r="D171" s="50"/>
      <c r="E171" s="50">
        <f>SUMIF('Order Form'!$G$34:$G$53,C171,'Order Form'!$I$34:$I$53)</f>
        <v>0</v>
      </c>
    </row>
    <row r="172" spans="1:5" x14ac:dyDescent="0.25">
      <c r="A172" s="50"/>
      <c r="B172" s="50"/>
      <c r="C172" s="58" t="s">
        <v>49</v>
      </c>
      <c r="D172" s="50"/>
      <c r="E172" s="50">
        <f>SUMIF('Order Form'!$G$34:$G$53,C172,'Order Form'!$I$34:$I$53)</f>
        <v>0</v>
      </c>
    </row>
    <row r="173" spans="1:5" x14ac:dyDescent="0.25">
      <c r="A173" s="50"/>
      <c r="B173" s="50"/>
      <c r="C173" s="58" t="s">
        <v>50</v>
      </c>
      <c r="D173" s="50"/>
      <c r="E173" s="50">
        <f>SUMIF('Order Form'!$G$34:$G$53,C173,'Order Form'!$I$34:$I$53)</f>
        <v>0</v>
      </c>
    </row>
    <row r="174" spans="1:5" x14ac:dyDescent="0.25">
      <c r="A174" s="50"/>
      <c r="B174" s="50"/>
      <c r="C174" s="58" t="s">
        <v>64</v>
      </c>
      <c r="D174" s="50"/>
      <c r="E174" s="50">
        <f>SUMIF('Order Form'!$G$34:$G$53,C174,'Order Form'!$I$34:$I$53)</f>
        <v>0</v>
      </c>
    </row>
    <row r="175" spans="1:5" x14ac:dyDescent="0.25">
      <c r="A175" s="50"/>
      <c r="B175" s="50"/>
      <c r="C175" s="58" t="s">
        <v>65</v>
      </c>
      <c r="D175" s="50"/>
      <c r="E175" s="50">
        <f>SUMIF('Order Form'!$G$34:$G$53,C175,'Order Form'!$I$34:$I$53)</f>
        <v>0</v>
      </c>
    </row>
  </sheetData>
  <conditionalFormatting sqref="E139:E158">
    <cfRule type="cellIs" dxfId="0" priority="1" operator="greaterThanOrEqual">
      <formula>30</formula>
    </cfRule>
  </conditionalFormatting>
  <pageMargins left="0.7" right="0.7" top="0.75" bottom="0.75" header="0.3" footer="0.3"/>
  <pageSetup scale="11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Button 1">
              <controlPr defaultSize="0" print="0" autoFill="0" autoPict="0" macro="[0]!HideUnusedLines" altText="Hide">
                <anchor moveWithCells="1" sizeWithCells="1">
                  <from>
                    <xdr:col>5</xdr:col>
                    <xdr:colOff>247650</xdr:colOff>
                    <xdr:row>0</xdr:row>
                    <xdr:rowOff>47625</xdr:rowOff>
                  </from>
                  <to>
                    <xdr:col>6</xdr:col>
                    <xdr:colOff>466725</xdr:colOff>
                    <xdr:row>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Button 2">
              <controlPr defaultSize="0" print="0" autoFill="0" autoPict="0" macro="[0]!UnhideAll">
                <anchor moveWithCells="1" sizeWithCells="1">
                  <from>
                    <xdr:col>5</xdr:col>
                    <xdr:colOff>247650</xdr:colOff>
                    <xdr:row>1</xdr:row>
                    <xdr:rowOff>19050</xdr:rowOff>
                  </from>
                  <to>
                    <xdr:col>6</xdr:col>
                    <xdr:colOff>466725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Button 3">
              <controlPr defaultSize="0" print="0" autoFill="0" autoPict="0" macro="[0]!RefreshAll">
                <anchor moveWithCells="1" sizeWithCells="1">
                  <from>
                    <xdr:col>5</xdr:col>
                    <xdr:colOff>238125</xdr:colOff>
                    <xdr:row>2</xdr:row>
                    <xdr:rowOff>38100</xdr:rowOff>
                  </from>
                  <to>
                    <xdr:col>6</xdr:col>
                    <xdr:colOff>457200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B3:AP506"/>
  <sheetViews>
    <sheetView topLeftCell="A52" workbookViewId="0">
      <selection activeCell="J16" sqref="J16"/>
    </sheetView>
  </sheetViews>
  <sheetFormatPr defaultRowHeight="15" x14ac:dyDescent="0.25"/>
  <cols>
    <col min="1" max="1" width="3.85546875" customWidth="1"/>
    <col min="2" max="2" width="14.42578125" style="2" customWidth="1"/>
    <col min="3" max="3" width="3" customWidth="1"/>
    <col min="6" max="6" width="3.28515625" customWidth="1"/>
    <col min="9" max="9" width="4.85546875" customWidth="1"/>
    <col min="11" max="11" width="9.140625" style="3"/>
    <col min="12" max="12" width="6.28515625" customWidth="1"/>
    <col min="13" max="13" width="9.140625" style="150"/>
    <col min="14" max="14" width="9.140625" style="155"/>
    <col min="15" max="15" width="4.42578125" customWidth="1"/>
    <col min="16" max="16" width="8.28515625" customWidth="1"/>
    <col min="17" max="17" width="11" style="3" customWidth="1"/>
    <col min="18" max="19" width="11" style="239" customWidth="1"/>
    <col min="20" max="20" width="4.42578125" customWidth="1"/>
    <col min="21" max="21" width="36.85546875" customWidth="1"/>
    <col min="23" max="23" width="5.7109375" customWidth="1"/>
    <col min="24" max="24" width="3.140625" customWidth="1"/>
    <col min="25" max="25" width="36.42578125" bestFit="1" customWidth="1"/>
    <col min="26" max="26" width="14.42578125" customWidth="1"/>
    <col min="27" max="27" width="3.140625" customWidth="1"/>
    <col min="28" max="28" width="32" bestFit="1" customWidth="1"/>
    <col min="30" max="30" width="3.140625" customWidth="1"/>
    <col min="32" max="32" width="45.42578125" style="150" bestFit="1" customWidth="1"/>
    <col min="33" max="33" width="9.140625" style="150"/>
    <col min="41" max="41" width="45.42578125" bestFit="1" customWidth="1"/>
  </cols>
  <sheetData>
    <row r="3" spans="2:42" ht="14.45" x14ac:dyDescent="0.35">
      <c r="E3" t="s">
        <v>282</v>
      </c>
    </row>
    <row r="4" spans="2:42" ht="14.45" x14ac:dyDescent="0.35">
      <c r="J4" t="s">
        <v>61</v>
      </c>
      <c r="M4" s="150" t="s">
        <v>39</v>
      </c>
      <c r="P4" t="s">
        <v>283</v>
      </c>
      <c r="R4" s="239" t="s">
        <v>328</v>
      </c>
    </row>
    <row r="5" spans="2:42" ht="14.45" x14ac:dyDescent="0.35">
      <c r="G5" t="s">
        <v>52</v>
      </c>
      <c r="J5" t="s">
        <v>55</v>
      </c>
      <c r="M5" s="150" t="s">
        <v>55</v>
      </c>
      <c r="P5" t="s">
        <v>55</v>
      </c>
      <c r="R5" s="239" t="s">
        <v>55</v>
      </c>
      <c r="U5" t="s">
        <v>32</v>
      </c>
      <c r="Y5" t="s">
        <v>51</v>
      </c>
      <c r="AB5" t="s">
        <v>63</v>
      </c>
      <c r="AF5" s="150" t="s">
        <v>303</v>
      </c>
    </row>
    <row r="6" spans="2:42" ht="14.45" x14ac:dyDescent="0.35">
      <c r="B6" s="153" t="s">
        <v>53</v>
      </c>
      <c r="C6" s="63"/>
      <c r="D6" s="63" t="s">
        <v>54</v>
      </c>
      <c r="E6" s="63"/>
      <c r="F6" s="63"/>
      <c r="G6" s="63" t="s">
        <v>55</v>
      </c>
      <c r="H6" s="63"/>
      <c r="I6" s="63"/>
      <c r="J6" s="153" t="s">
        <v>0</v>
      </c>
      <c r="K6" s="154" t="s">
        <v>301</v>
      </c>
      <c r="L6" s="153"/>
      <c r="M6" s="156" t="s">
        <v>0</v>
      </c>
      <c r="N6" s="157" t="s">
        <v>301</v>
      </c>
      <c r="O6" s="153"/>
      <c r="P6" s="153" t="s">
        <v>0</v>
      </c>
      <c r="Q6" s="154" t="s">
        <v>301</v>
      </c>
      <c r="R6" s="240" t="s">
        <v>0</v>
      </c>
      <c r="S6" s="240" t="s">
        <v>301</v>
      </c>
      <c r="T6" s="63"/>
      <c r="U6" s="63" t="s">
        <v>62</v>
      </c>
      <c r="V6" s="63"/>
      <c r="W6" s="63"/>
      <c r="X6" s="63"/>
      <c r="Y6" s="63" t="s">
        <v>62</v>
      </c>
      <c r="Z6" s="63"/>
      <c r="AA6" s="63"/>
      <c r="AB6" s="63" t="s">
        <v>62</v>
      </c>
      <c r="AC6" s="63"/>
      <c r="AF6" s="213" t="s">
        <v>62</v>
      </c>
      <c r="AG6" s="213"/>
      <c r="AO6" t="s">
        <v>304</v>
      </c>
    </row>
    <row r="7" spans="2:42" ht="14.45" x14ac:dyDescent="0.35">
      <c r="V7" s="3"/>
      <c r="Z7" s="3"/>
      <c r="AC7" s="3"/>
    </row>
    <row r="8" spans="2:42" x14ac:dyDescent="0.25">
      <c r="B8" s="2" t="s">
        <v>230</v>
      </c>
      <c r="D8" t="s">
        <v>230</v>
      </c>
      <c r="E8" s="3">
        <v>38</v>
      </c>
      <c r="G8">
        <v>1</v>
      </c>
      <c r="H8" t="s">
        <v>230</v>
      </c>
      <c r="J8">
        <v>50</v>
      </c>
      <c r="K8" s="3">
        <v>49</v>
      </c>
      <c r="M8" s="150">
        <v>200</v>
      </c>
      <c r="N8" s="155">
        <v>33</v>
      </c>
      <c r="P8">
        <v>50</v>
      </c>
      <c r="Q8" s="3">
        <v>35</v>
      </c>
      <c r="R8" s="241">
        <v>12</v>
      </c>
      <c r="S8" s="239">
        <v>15</v>
      </c>
      <c r="U8" t="s">
        <v>128</v>
      </c>
      <c r="V8" s="3">
        <v>0</v>
      </c>
      <c r="Y8" t="s">
        <v>42</v>
      </c>
      <c r="Z8" s="3">
        <v>0</v>
      </c>
      <c r="AB8" t="s">
        <v>46</v>
      </c>
      <c r="AC8" s="3">
        <v>0</v>
      </c>
      <c r="AF8" s="214" t="s">
        <v>128</v>
      </c>
      <c r="AG8" s="3">
        <v>20</v>
      </c>
      <c r="AJ8" s="89" t="s">
        <v>230</v>
      </c>
      <c r="AK8" s="79" t="s">
        <v>218</v>
      </c>
      <c r="AO8" t="s">
        <v>124</v>
      </c>
      <c r="AP8" s="3">
        <v>20</v>
      </c>
    </row>
    <row r="9" spans="2:42" ht="15.75" x14ac:dyDescent="0.25">
      <c r="B9" s="2" t="s">
        <v>231</v>
      </c>
      <c r="D9" t="s">
        <v>231</v>
      </c>
      <c r="E9" s="3">
        <v>36</v>
      </c>
      <c r="G9">
        <f>+G8+1</f>
        <v>2</v>
      </c>
      <c r="H9" t="s">
        <v>230</v>
      </c>
      <c r="J9" s="246">
        <v>51</v>
      </c>
      <c r="K9" s="3">
        <v>49</v>
      </c>
      <c r="M9" s="150">
        <v>201</v>
      </c>
      <c r="N9" s="155">
        <v>33</v>
      </c>
      <c r="P9">
        <v>51</v>
      </c>
      <c r="Q9" s="3">
        <v>35</v>
      </c>
      <c r="R9" s="241">
        <v>13</v>
      </c>
      <c r="S9" s="239">
        <v>15</v>
      </c>
      <c r="U9" s="224" t="s">
        <v>124</v>
      </c>
      <c r="V9" s="3">
        <v>0</v>
      </c>
      <c r="Y9" s="228" t="s">
        <v>310</v>
      </c>
      <c r="Z9" s="3">
        <v>0</v>
      </c>
      <c r="AB9" t="s">
        <v>47</v>
      </c>
      <c r="AC9" s="3">
        <v>3</v>
      </c>
      <c r="AF9" s="230" t="s">
        <v>124</v>
      </c>
      <c r="AG9" s="3">
        <v>20</v>
      </c>
      <c r="AJ9" s="89" t="s">
        <v>231</v>
      </c>
      <c r="AK9" t="s">
        <v>217</v>
      </c>
      <c r="AO9" t="s">
        <v>126</v>
      </c>
      <c r="AP9" s="3">
        <v>20</v>
      </c>
    </row>
    <row r="10" spans="2:42" ht="15.75" x14ac:dyDescent="0.25">
      <c r="B10" s="2" t="s">
        <v>232</v>
      </c>
      <c r="D10" t="s">
        <v>232</v>
      </c>
      <c r="E10" s="3">
        <v>33</v>
      </c>
      <c r="G10">
        <f t="shared" ref="G10:G73" si="0">+G9+1</f>
        <v>3</v>
      </c>
      <c r="H10" t="s">
        <v>230</v>
      </c>
      <c r="J10" s="246">
        <v>52</v>
      </c>
      <c r="K10" s="3">
        <v>49</v>
      </c>
      <c r="M10" s="150">
        <v>202</v>
      </c>
      <c r="N10" s="155">
        <v>33</v>
      </c>
      <c r="P10">
        <v>52</v>
      </c>
      <c r="Q10" s="3">
        <v>35</v>
      </c>
      <c r="R10" s="241">
        <v>14</v>
      </c>
      <c r="S10" s="239">
        <v>15</v>
      </c>
      <c r="U10" t="s">
        <v>134</v>
      </c>
      <c r="V10" s="3">
        <v>0</v>
      </c>
      <c r="Y10" s="229" t="s">
        <v>311</v>
      </c>
      <c r="Z10" s="3">
        <v>1</v>
      </c>
      <c r="AB10" t="s">
        <v>48</v>
      </c>
      <c r="AC10" s="3">
        <v>3</v>
      </c>
      <c r="AF10" s="231" t="s">
        <v>134</v>
      </c>
      <c r="AG10" s="3">
        <v>20</v>
      </c>
      <c r="AJ10" s="89" t="s">
        <v>232</v>
      </c>
      <c r="AK10" t="s">
        <v>172</v>
      </c>
      <c r="AO10" t="s">
        <v>141</v>
      </c>
      <c r="AP10" s="3">
        <v>20</v>
      </c>
    </row>
    <row r="11" spans="2:42" x14ac:dyDescent="0.25">
      <c r="B11" s="2" t="s">
        <v>233</v>
      </c>
      <c r="D11" t="s">
        <v>233</v>
      </c>
      <c r="E11" s="3">
        <v>31</v>
      </c>
      <c r="G11">
        <f t="shared" si="0"/>
        <v>4</v>
      </c>
      <c r="H11" t="s">
        <v>230</v>
      </c>
      <c r="J11" s="246">
        <v>53</v>
      </c>
      <c r="K11" s="3">
        <v>49</v>
      </c>
      <c r="M11" s="150">
        <v>203</v>
      </c>
      <c r="N11" s="155">
        <v>33</v>
      </c>
      <c r="P11">
        <v>53</v>
      </c>
      <c r="Q11" s="3">
        <v>35</v>
      </c>
      <c r="R11" s="241">
        <v>15</v>
      </c>
      <c r="S11" s="239">
        <v>15</v>
      </c>
      <c r="U11" t="s">
        <v>125</v>
      </c>
      <c r="V11" s="3">
        <v>0</v>
      </c>
      <c r="Y11" s="224" t="s">
        <v>212</v>
      </c>
      <c r="Z11" s="3">
        <v>1</v>
      </c>
      <c r="AB11" t="s">
        <v>49</v>
      </c>
      <c r="AC11" s="3">
        <v>3</v>
      </c>
      <c r="AF11" s="230" t="s">
        <v>125</v>
      </c>
      <c r="AG11" s="3">
        <v>20</v>
      </c>
      <c r="AJ11" s="88" t="s">
        <v>233</v>
      </c>
      <c r="AK11" t="s">
        <v>173</v>
      </c>
      <c r="AO11" t="s">
        <v>136</v>
      </c>
      <c r="AP11" s="3">
        <v>20</v>
      </c>
    </row>
    <row r="12" spans="2:42" x14ac:dyDescent="0.25">
      <c r="B12" s="2" t="s">
        <v>234</v>
      </c>
      <c r="D12" t="s">
        <v>234</v>
      </c>
      <c r="E12" s="3">
        <v>29</v>
      </c>
      <c r="G12">
        <f t="shared" si="0"/>
        <v>5</v>
      </c>
      <c r="H12" t="s">
        <v>230</v>
      </c>
      <c r="J12" s="246">
        <v>54</v>
      </c>
      <c r="K12" s="3">
        <v>49</v>
      </c>
      <c r="M12" s="150">
        <v>204</v>
      </c>
      <c r="N12" s="155">
        <v>33</v>
      </c>
      <c r="P12">
        <v>54</v>
      </c>
      <c r="Q12" s="3">
        <v>35</v>
      </c>
      <c r="R12" s="241">
        <v>16</v>
      </c>
      <c r="S12" s="239">
        <v>15</v>
      </c>
      <c r="U12" t="s">
        <v>131</v>
      </c>
      <c r="V12" s="3">
        <v>0</v>
      </c>
      <c r="Y12" t="s">
        <v>225</v>
      </c>
      <c r="Z12" s="3">
        <v>2</v>
      </c>
      <c r="AB12" t="s">
        <v>50</v>
      </c>
      <c r="AC12" s="3">
        <v>3</v>
      </c>
      <c r="AF12" s="231" t="s">
        <v>131</v>
      </c>
      <c r="AG12" s="3">
        <v>20</v>
      </c>
      <c r="AJ12" s="88" t="s">
        <v>234</v>
      </c>
      <c r="AK12" t="s">
        <v>174</v>
      </c>
      <c r="AO12" t="s">
        <v>127</v>
      </c>
      <c r="AP12" s="3">
        <v>20</v>
      </c>
    </row>
    <row r="13" spans="2:42" x14ac:dyDescent="0.25">
      <c r="B13" s="2" t="s">
        <v>235</v>
      </c>
      <c r="D13" t="s">
        <v>235</v>
      </c>
      <c r="E13" s="3">
        <v>28</v>
      </c>
      <c r="G13">
        <f t="shared" si="0"/>
        <v>6</v>
      </c>
      <c r="H13" t="s">
        <v>230</v>
      </c>
      <c r="J13" s="246">
        <v>55</v>
      </c>
      <c r="K13" s="3">
        <v>49</v>
      </c>
      <c r="M13" s="150">
        <v>205</v>
      </c>
      <c r="N13" s="155">
        <v>33</v>
      </c>
      <c r="P13">
        <v>55</v>
      </c>
      <c r="Q13" s="3">
        <v>35</v>
      </c>
      <c r="R13" s="241">
        <v>17</v>
      </c>
      <c r="S13" s="239">
        <v>15</v>
      </c>
      <c r="U13" t="s">
        <v>312</v>
      </c>
      <c r="V13" s="3">
        <v>0</v>
      </c>
      <c r="Y13" t="s">
        <v>43</v>
      </c>
      <c r="Z13" s="3">
        <v>6</v>
      </c>
      <c r="AB13" t="s">
        <v>64</v>
      </c>
      <c r="AC13" s="3">
        <v>6</v>
      </c>
      <c r="AF13" s="230" t="s">
        <v>312</v>
      </c>
      <c r="AG13" s="3">
        <v>20</v>
      </c>
      <c r="AJ13" s="88" t="s">
        <v>235</v>
      </c>
      <c r="AK13" t="s">
        <v>177</v>
      </c>
      <c r="AO13" t="s">
        <v>134</v>
      </c>
      <c r="AP13" s="3">
        <v>20</v>
      </c>
    </row>
    <row r="14" spans="2:42" x14ac:dyDescent="0.25">
      <c r="E14" s="3"/>
      <c r="G14">
        <f t="shared" si="0"/>
        <v>7</v>
      </c>
      <c r="H14" t="s">
        <v>230</v>
      </c>
      <c r="J14" s="246">
        <v>56</v>
      </c>
      <c r="K14" s="3">
        <v>49</v>
      </c>
      <c r="M14" s="150">
        <v>206</v>
      </c>
      <c r="N14" s="155">
        <v>33</v>
      </c>
      <c r="P14">
        <v>56</v>
      </c>
      <c r="Q14" s="3">
        <v>35</v>
      </c>
      <c r="R14" s="241">
        <v>18</v>
      </c>
      <c r="S14" s="239">
        <v>15</v>
      </c>
      <c r="U14" t="s">
        <v>313</v>
      </c>
      <c r="V14" s="3">
        <v>0</v>
      </c>
      <c r="Y14" t="s">
        <v>44</v>
      </c>
      <c r="Z14" s="3">
        <v>8</v>
      </c>
      <c r="AB14" t="s">
        <v>65</v>
      </c>
      <c r="AC14" s="3">
        <v>6</v>
      </c>
      <c r="AF14" s="231" t="s">
        <v>313</v>
      </c>
      <c r="AG14" s="3">
        <v>20</v>
      </c>
      <c r="AO14" t="s">
        <v>130</v>
      </c>
      <c r="AP14" s="3">
        <v>20</v>
      </c>
    </row>
    <row r="15" spans="2:42" x14ac:dyDescent="0.25">
      <c r="G15">
        <f t="shared" si="0"/>
        <v>8</v>
      </c>
      <c r="H15" t="s">
        <v>230</v>
      </c>
      <c r="J15" s="246">
        <v>57</v>
      </c>
      <c r="K15" s="3">
        <v>49</v>
      </c>
      <c r="M15" s="150">
        <v>207</v>
      </c>
      <c r="N15" s="155">
        <v>33</v>
      </c>
      <c r="P15">
        <v>57</v>
      </c>
      <c r="Q15" s="3">
        <v>35</v>
      </c>
      <c r="R15" s="241">
        <v>19</v>
      </c>
      <c r="S15" s="239">
        <v>15</v>
      </c>
      <c r="U15" t="s">
        <v>258</v>
      </c>
      <c r="V15" s="3">
        <v>0</v>
      </c>
      <c r="Y15" t="s">
        <v>45</v>
      </c>
      <c r="Z15" s="3">
        <v>25</v>
      </c>
      <c r="AC15" s="3"/>
      <c r="AF15" s="230" t="s">
        <v>258</v>
      </c>
      <c r="AG15" s="3">
        <v>20</v>
      </c>
      <c r="AO15" t="s">
        <v>137</v>
      </c>
      <c r="AP15" s="3">
        <v>20</v>
      </c>
    </row>
    <row r="16" spans="2:42" x14ac:dyDescent="0.25">
      <c r="B16" s="2" t="s">
        <v>331</v>
      </c>
      <c r="E16" s="3">
        <v>15</v>
      </c>
      <c r="G16">
        <f t="shared" si="0"/>
        <v>9</v>
      </c>
      <c r="H16" t="s">
        <v>230</v>
      </c>
      <c r="J16" s="246">
        <v>58</v>
      </c>
      <c r="K16" s="3">
        <v>49</v>
      </c>
      <c r="M16" s="150">
        <v>208</v>
      </c>
      <c r="N16" s="155">
        <v>33</v>
      </c>
      <c r="P16">
        <v>58</v>
      </c>
      <c r="Q16" s="3">
        <v>35</v>
      </c>
      <c r="R16" s="241">
        <v>20</v>
      </c>
      <c r="S16" s="239">
        <v>15</v>
      </c>
      <c r="U16" t="s">
        <v>243</v>
      </c>
      <c r="V16" s="3">
        <v>15</v>
      </c>
      <c r="Z16" s="3"/>
      <c r="AC16" s="3"/>
      <c r="AF16" s="231" t="s">
        <v>243</v>
      </c>
      <c r="AG16" s="3">
        <v>35</v>
      </c>
      <c r="AO16" t="s">
        <v>144</v>
      </c>
      <c r="AP16" s="3">
        <v>20</v>
      </c>
    </row>
    <row r="17" spans="7:42" customFormat="1" x14ac:dyDescent="0.25">
      <c r="G17">
        <f t="shared" si="0"/>
        <v>10</v>
      </c>
      <c r="H17" t="s">
        <v>230</v>
      </c>
      <c r="J17" s="246">
        <v>59</v>
      </c>
      <c r="K17" s="3">
        <v>49</v>
      </c>
      <c r="M17" s="150">
        <v>209</v>
      </c>
      <c r="N17" s="155">
        <v>33</v>
      </c>
      <c r="P17">
        <v>59</v>
      </c>
      <c r="Q17" s="3">
        <v>35</v>
      </c>
      <c r="R17" s="241">
        <v>21</v>
      </c>
      <c r="S17" s="239">
        <v>15</v>
      </c>
      <c r="U17" t="s">
        <v>244</v>
      </c>
      <c r="V17" s="3">
        <v>15</v>
      </c>
      <c r="AF17" s="230" t="s">
        <v>244</v>
      </c>
      <c r="AG17" s="3">
        <v>35</v>
      </c>
      <c r="AO17" t="s">
        <v>138</v>
      </c>
      <c r="AP17" s="3">
        <v>20</v>
      </c>
    </row>
    <row r="18" spans="7:42" customFormat="1" x14ac:dyDescent="0.25">
      <c r="G18">
        <f t="shared" si="0"/>
        <v>11</v>
      </c>
      <c r="H18" t="s">
        <v>230</v>
      </c>
      <c r="J18" s="246">
        <v>60</v>
      </c>
      <c r="K18" s="3">
        <v>49</v>
      </c>
      <c r="M18" s="150">
        <v>210</v>
      </c>
      <c r="N18" s="155">
        <v>33</v>
      </c>
      <c r="P18">
        <v>60</v>
      </c>
      <c r="Q18" s="3">
        <v>35</v>
      </c>
      <c r="R18" s="241">
        <v>22</v>
      </c>
      <c r="S18" s="239">
        <v>15</v>
      </c>
      <c r="U18" t="s">
        <v>345</v>
      </c>
      <c r="V18" s="3">
        <v>-5</v>
      </c>
      <c r="AF18" s="231" t="s">
        <v>314</v>
      </c>
      <c r="AG18" s="3">
        <v>15</v>
      </c>
      <c r="AO18" t="s">
        <v>132</v>
      </c>
      <c r="AP18" s="3">
        <v>20</v>
      </c>
    </row>
    <row r="19" spans="7:42" customFormat="1" x14ac:dyDescent="0.25">
      <c r="G19">
        <f t="shared" si="0"/>
        <v>12</v>
      </c>
      <c r="H19" t="s">
        <v>230</v>
      </c>
      <c r="J19" s="246">
        <v>61</v>
      </c>
      <c r="K19" s="3">
        <v>49</v>
      </c>
      <c r="M19" s="150">
        <v>211</v>
      </c>
      <c r="N19" s="155">
        <v>33</v>
      </c>
      <c r="P19">
        <v>61</v>
      </c>
      <c r="Q19" s="3">
        <v>35</v>
      </c>
      <c r="R19" s="241">
        <v>23</v>
      </c>
      <c r="S19" s="239">
        <v>15</v>
      </c>
      <c r="U19" t="s">
        <v>346</v>
      </c>
      <c r="V19" s="3">
        <v>-5</v>
      </c>
      <c r="AF19" s="230" t="s">
        <v>315</v>
      </c>
      <c r="AG19" s="3">
        <v>15</v>
      </c>
      <c r="AO19" t="s">
        <v>128</v>
      </c>
      <c r="AP19" s="3">
        <v>20</v>
      </c>
    </row>
    <row r="20" spans="7:42" customFormat="1" x14ac:dyDescent="0.25">
      <c r="G20">
        <f t="shared" si="0"/>
        <v>13</v>
      </c>
      <c r="H20" t="s">
        <v>230</v>
      </c>
      <c r="J20" s="246">
        <v>62</v>
      </c>
      <c r="K20" s="3">
        <v>49</v>
      </c>
      <c r="M20" s="150">
        <v>212</v>
      </c>
      <c r="N20" s="155">
        <v>33</v>
      </c>
      <c r="P20">
        <v>62</v>
      </c>
      <c r="Q20" s="3">
        <v>35</v>
      </c>
      <c r="R20" s="241">
        <v>24</v>
      </c>
      <c r="S20" s="239">
        <v>15</v>
      </c>
      <c r="U20" t="s">
        <v>347</v>
      </c>
      <c r="V20" s="3">
        <v>-5</v>
      </c>
      <c r="AF20" s="231" t="s">
        <v>316</v>
      </c>
      <c r="AG20" s="3">
        <v>15</v>
      </c>
      <c r="AO20" t="s">
        <v>131</v>
      </c>
      <c r="AP20" s="3">
        <v>20</v>
      </c>
    </row>
    <row r="21" spans="7:42" customFormat="1" x14ac:dyDescent="0.25">
      <c r="G21">
        <f t="shared" si="0"/>
        <v>14</v>
      </c>
      <c r="H21" t="s">
        <v>230</v>
      </c>
      <c r="J21" s="246">
        <v>63</v>
      </c>
      <c r="K21" s="3">
        <v>49</v>
      </c>
      <c r="M21" s="150">
        <v>213</v>
      </c>
      <c r="N21" s="155">
        <v>33</v>
      </c>
      <c r="P21">
        <v>63</v>
      </c>
      <c r="Q21" s="3">
        <v>35</v>
      </c>
      <c r="R21" s="241">
        <v>25</v>
      </c>
      <c r="S21" s="239">
        <v>15</v>
      </c>
      <c r="U21" t="s">
        <v>344</v>
      </c>
      <c r="V21" s="3">
        <v>0</v>
      </c>
      <c r="AF21" s="230" t="s">
        <v>325</v>
      </c>
      <c r="AG21" s="3">
        <v>15</v>
      </c>
      <c r="AO21" t="s">
        <v>133</v>
      </c>
      <c r="AP21" s="3">
        <v>20</v>
      </c>
    </row>
    <row r="22" spans="7:42" customFormat="1" x14ac:dyDescent="0.25">
      <c r="G22">
        <f t="shared" si="0"/>
        <v>15</v>
      </c>
      <c r="H22" t="s">
        <v>230</v>
      </c>
      <c r="J22" s="246">
        <v>64</v>
      </c>
      <c r="K22" s="3">
        <v>49</v>
      </c>
      <c r="M22" s="150">
        <v>214</v>
      </c>
      <c r="N22" s="155">
        <v>33</v>
      </c>
      <c r="P22">
        <v>64</v>
      </c>
      <c r="Q22" s="3">
        <v>35</v>
      </c>
      <c r="R22" s="241">
        <v>26</v>
      </c>
      <c r="S22" s="239">
        <v>15</v>
      </c>
      <c r="U22" t="s">
        <v>295</v>
      </c>
      <c r="V22" s="3">
        <v>0</v>
      </c>
      <c r="AF22" s="231" t="s">
        <v>295</v>
      </c>
      <c r="AG22" s="3">
        <v>20</v>
      </c>
      <c r="AO22" t="s">
        <v>135</v>
      </c>
      <c r="AP22" s="3">
        <v>20</v>
      </c>
    </row>
    <row r="23" spans="7:42" customFormat="1" x14ac:dyDescent="0.25">
      <c r="G23">
        <f t="shared" si="0"/>
        <v>16</v>
      </c>
      <c r="H23" t="s">
        <v>230</v>
      </c>
      <c r="J23" s="246">
        <v>65</v>
      </c>
      <c r="K23" s="3">
        <v>49</v>
      </c>
      <c r="M23" s="150">
        <v>215</v>
      </c>
      <c r="N23" s="155">
        <v>33</v>
      </c>
      <c r="P23">
        <v>65</v>
      </c>
      <c r="Q23" s="3">
        <v>35</v>
      </c>
      <c r="R23" s="241">
        <v>27</v>
      </c>
      <c r="S23" s="239">
        <v>15</v>
      </c>
      <c r="U23" t="s">
        <v>296</v>
      </c>
      <c r="V23" s="3">
        <v>0</v>
      </c>
      <c r="AF23" s="230" t="s">
        <v>296</v>
      </c>
      <c r="AG23" s="3">
        <v>20</v>
      </c>
      <c r="AO23" t="s">
        <v>142</v>
      </c>
      <c r="AP23" s="3">
        <v>20</v>
      </c>
    </row>
    <row r="24" spans="7:42" customFormat="1" x14ac:dyDescent="0.25">
      <c r="G24">
        <f t="shared" si="0"/>
        <v>17</v>
      </c>
      <c r="H24" t="s">
        <v>230</v>
      </c>
      <c r="J24" s="246">
        <v>66</v>
      </c>
      <c r="K24" s="3">
        <v>49</v>
      </c>
      <c r="M24" s="150">
        <v>216</v>
      </c>
      <c r="N24" s="155">
        <v>33</v>
      </c>
      <c r="P24">
        <v>66</v>
      </c>
      <c r="Q24" s="3">
        <v>35</v>
      </c>
      <c r="R24" s="241">
        <v>28</v>
      </c>
      <c r="S24" s="239">
        <v>15</v>
      </c>
      <c r="U24" t="s">
        <v>297</v>
      </c>
      <c r="V24" s="3">
        <v>0</v>
      </c>
      <c r="AF24" s="231" t="s">
        <v>297</v>
      </c>
      <c r="AG24" s="3">
        <v>20</v>
      </c>
      <c r="AO24" t="s">
        <v>139</v>
      </c>
      <c r="AP24" s="3">
        <v>20</v>
      </c>
    </row>
    <row r="25" spans="7:42" customFormat="1" x14ac:dyDescent="0.25">
      <c r="G25">
        <f t="shared" si="0"/>
        <v>18</v>
      </c>
      <c r="H25" t="s">
        <v>230</v>
      </c>
      <c r="J25" s="246">
        <v>67</v>
      </c>
      <c r="K25" s="3">
        <v>49</v>
      </c>
      <c r="M25" s="150">
        <v>217</v>
      </c>
      <c r="N25" s="155">
        <v>33</v>
      </c>
      <c r="P25">
        <v>67</v>
      </c>
      <c r="Q25" s="3">
        <v>35</v>
      </c>
      <c r="R25" s="241">
        <v>29</v>
      </c>
      <c r="S25" s="239">
        <v>15</v>
      </c>
      <c r="U25" t="s">
        <v>298</v>
      </c>
      <c r="V25" s="3">
        <v>0</v>
      </c>
      <c r="AF25" s="230" t="s">
        <v>298</v>
      </c>
      <c r="AG25" s="3">
        <v>20</v>
      </c>
      <c r="AO25" t="s">
        <v>143</v>
      </c>
      <c r="AP25" s="3">
        <v>20</v>
      </c>
    </row>
    <row r="26" spans="7:42" customFormat="1" x14ac:dyDescent="0.25">
      <c r="G26">
        <f t="shared" si="0"/>
        <v>19</v>
      </c>
      <c r="H26" t="s">
        <v>230</v>
      </c>
      <c r="J26" s="246">
        <v>68</v>
      </c>
      <c r="K26" s="3">
        <v>49</v>
      </c>
      <c r="M26" s="150">
        <v>218</v>
      </c>
      <c r="N26" s="155">
        <v>33</v>
      </c>
      <c r="P26">
        <v>68</v>
      </c>
      <c r="Q26" s="3">
        <v>35</v>
      </c>
      <c r="R26" s="241">
        <v>30</v>
      </c>
      <c r="S26" s="239">
        <v>15</v>
      </c>
      <c r="U26" t="s">
        <v>299</v>
      </c>
      <c r="V26" s="3">
        <v>0</v>
      </c>
      <c r="AF26" s="231" t="s">
        <v>299</v>
      </c>
      <c r="AG26" s="3">
        <v>20</v>
      </c>
      <c r="AO26" t="s">
        <v>129</v>
      </c>
      <c r="AP26" s="3">
        <v>20</v>
      </c>
    </row>
    <row r="27" spans="7:42" customFormat="1" x14ac:dyDescent="0.25">
      <c r="G27">
        <f t="shared" si="0"/>
        <v>20</v>
      </c>
      <c r="H27" t="s">
        <v>230</v>
      </c>
      <c r="J27" s="246">
        <v>69</v>
      </c>
      <c r="K27" s="3">
        <v>49</v>
      </c>
      <c r="M27" s="150">
        <v>219</v>
      </c>
      <c r="N27" s="155">
        <v>33</v>
      </c>
      <c r="P27">
        <v>69</v>
      </c>
      <c r="Q27" s="3">
        <v>35</v>
      </c>
      <c r="R27" s="241">
        <v>31</v>
      </c>
      <c r="S27" s="239">
        <v>15</v>
      </c>
      <c r="U27" s="224" t="s">
        <v>309</v>
      </c>
      <c r="V27" s="3">
        <v>0</v>
      </c>
      <c r="AF27" s="215" t="s">
        <v>309</v>
      </c>
      <c r="AG27" s="3">
        <v>20</v>
      </c>
      <c r="AO27" t="s">
        <v>125</v>
      </c>
      <c r="AP27" s="3">
        <v>20</v>
      </c>
    </row>
    <row r="28" spans="7:42" customFormat="1" x14ac:dyDescent="0.25">
      <c r="G28">
        <f t="shared" si="0"/>
        <v>21</v>
      </c>
      <c r="H28" t="s">
        <v>230</v>
      </c>
      <c r="J28" s="246">
        <v>70</v>
      </c>
      <c r="K28" s="3">
        <v>49</v>
      </c>
      <c r="M28" s="150">
        <v>220</v>
      </c>
      <c r="N28" s="155">
        <v>33</v>
      </c>
      <c r="P28">
        <v>70</v>
      </c>
      <c r="Q28" s="3">
        <v>35</v>
      </c>
      <c r="R28" s="241">
        <v>32</v>
      </c>
      <c r="S28" s="239">
        <v>15</v>
      </c>
      <c r="U28" t="s">
        <v>327</v>
      </c>
      <c r="V28" s="3">
        <v>0</v>
      </c>
      <c r="AF28" s="236" t="s">
        <v>327</v>
      </c>
      <c r="AG28" s="3">
        <v>20</v>
      </c>
      <c r="AO28" t="s">
        <v>140</v>
      </c>
      <c r="AP28" s="3">
        <v>20</v>
      </c>
    </row>
    <row r="29" spans="7:42" customFormat="1" ht="14.45" x14ac:dyDescent="0.35">
      <c r="G29">
        <f t="shared" si="0"/>
        <v>22</v>
      </c>
      <c r="H29" t="s">
        <v>230</v>
      </c>
      <c r="J29" s="246">
        <v>71</v>
      </c>
      <c r="K29" s="3">
        <v>49</v>
      </c>
      <c r="M29" s="150">
        <v>221</v>
      </c>
      <c r="N29" s="155">
        <v>33</v>
      </c>
      <c r="P29">
        <v>71</v>
      </c>
      <c r="Q29" s="3">
        <v>35</v>
      </c>
      <c r="R29" s="241">
        <v>33</v>
      </c>
      <c r="S29" s="239">
        <v>15</v>
      </c>
      <c r="U29" s="237" t="s">
        <v>342</v>
      </c>
      <c r="V29" s="3">
        <v>0</v>
      </c>
      <c r="AF29" s="215" t="s">
        <v>318</v>
      </c>
      <c r="AG29" s="3">
        <v>20</v>
      </c>
      <c r="AO29" t="s">
        <v>272</v>
      </c>
      <c r="AP29" s="3">
        <v>20</v>
      </c>
    </row>
    <row r="30" spans="7:42" customFormat="1" ht="14.45" x14ac:dyDescent="0.35">
      <c r="G30">
        <f t="shared" si="0"/>
        <v>23</v>
      </c>
      <c r="H30" t="s">
        <v>230</v>
      </c>
      <c r="J30" s="246">
        <v>72</v>
      </c>
      <c r="K30" s="3">
        <v>49</v>
      </c>
      <c r="M30" s="150">
        <v>222</v>
      </c>
      <c r="N30" s="155">
        <v>33</v>
      </c>
      <c r="P30">
        <v>72</v>
      </c>
      <c r="Q30" s="3">
        <v>35</v>
      </c>
      <c r="R30" s="241">
        <v>34</v>
      </c>
      <c r="S30" s="239">
        <v>15</v>
      </c>
      <c r="U30" s="237" t="s">
        <v>343</v>
      </c>
      <c r="V30" s="238">
        <v>0</v>
      </c>
      <c r="AF30" s="236" t="s">
        <v>326</v>
      </c>
      <c r="AG30" s="238">
        <v>20</v>
      </c>
      <c r="AO30" t="s">
        <v>273</v>
      </c>
      <c r="AP30" s="3">
        <v>20</v>
      </c>
    </row>
    <row r="31" spans="7:42" customFormat="1" x14ac:dyDescent="0.25">
      <c r="G31">
        <f t="shared" si="0"/>
        <v>24</v>
      </c>
      <c r="H31" t="s">
        <v>231</v>
      </c>
      <c r="J31" s="246">
        <v>73</v>
      </c>
      <c r="K31" s="3">
        <v>49</v>
      </c>
      <c r="M31" s="150">
        <v>223</v>
      </c>
      <c r="N31" s="155">
        <v>33</v>
      </c>
      <c r="P31">
        <v>73</v>
      </c>
      <c r="Q31" s="3">
        <v>35</v>
      </c>
      <c r="R31" s="241">
        <v>35</v>
      </c>
      <c r="S31" s="239">
        <v>15</v>
      </c>
      <c r="AG31" s="3"/>
      <c r="AO31" t="s">
        <v>274</v>
      </c>
      <c r="AP31" s="3">
        <v>20</v>
      </c>
    </row>
    <row r="32" spans="7:42" customFormat="1" x14ac:dyDescent="0.25">
      <c r="G32">
        <f t="shared" si="0"/>
        <v>25</v>
      </c>
      <c r="H32" t="s">
        <v>231</v>
      </c>
      <c r="J32" s="246">
        <v>74</v>
      </c>
      <c r="K32" s="3">
        <v>49</v>
      </c>
      <c r="M32" s="150">
        <v>224</v>
      </c>
      <c r="N32" s="155">
        <v>33</v>
      </c>
      <c r="P32">
        <v>74</v>
      </c>
      <c r="Q32" s="3">
        <v>35</v>
      </c>
      <c r="R32" s="241">
        <v>36</v>
      </c>
      <c r="S32" s="239">
        <v>15</v>
      </c>
      <c r="AG32" s="3"/>
      <c r="AO32" t="s">
        <v>275</v>
      </c>
      <c r="AP32" s="3">
        <v>15</v>
      </c>
    </row>
    <row r="33" spans="7:42" customFormat="1" x14ac:dyDescent="0.25">
      <c r="G33">
        <f t="shared" si="0"/>
        <v>26</v>
      </c>
      <c r="H33" t="s">
        <v>231</v>
      </c>
      <c r="J33" s="246">
        <v>75</v>
      </c>
      <c r="K33" s="3">
        <v>49</v>
      </c>
      <c r="M33" s="150">
        <v>225</v>
      </c>
      <c r="N33" s="155">
        <v>33</v>
      </c>
      <c r="P33">
        <v>75</v>
      </c>
      <c r="Q33" s="3">
        <v>35</v>
      </c>
      <c r="R33" s="241">
        <v>37</v>
      </c>
      <c r="S33" s="239">
        <v>15</v>
      </c>
      <c r="AG33" s="3"/>
      <c r="AO33" t="s">
        <v>276</v>
      </c>
      <c r="AP33" s="3">
        <v>10</v>
      </c>
    </row>
    <row r="34" spans="7:42" customFormat="1" x14ac:dyDescent="0.25">
      <c r="G34">
        <f t="shared" si="0"/>
        <v>27</v>
      </c>
      <c r="H34" t="s">
        <v>231</v>
      </c>
      <c r="J34" s="246">
        <v>76</v>
      </c>
      <c r="K34" s="3">
        <v>49</v>
      </c>
      <c r="M34" s="150">
        <v>226</v>
      </c>
      <c r="N34" s="155">
        <v>33</v>
      </c>
      <c r="P34">
        <v>76</v>
      </c>
      <c r="Q34" s="3">
        <v>35</v>
      </c>
      <c r="R34" s="241">
        <v>38</v>
      </c>
      <c r="S34" s="239">
        <v>15</v>
      </c>
      <c r="AG34" s="3"/>
      <c r="AO34" t="s">
        <v>277</v>
      </c>
      <c r="AP34" s="3">
        <v>10</v>
      </c>
    </row>
    <row r="35" spans="7:42" customFormat="1" x14ac:dyDescent="0.25">
      <c r="G35">
        <f t="shared" si="0"/>
        <v>28</v>
      </c>
      <c r="H35" t="s">
        <v>231</v>
      </c>
      <c r="J35" s="246">
        <v>77</v>
      </c>
      <c r="K35" s="3">
        <v>49</v>
      </c>
      <c r="M35" s="150">
        <v>227</v>
      </c>
      <c r="N35" s="155">
        <v>33</v>
      </c>
      <c r="P35">
        <v>77</v>
      </c>
      <c r="Q35" s="3">
        <v>35</v>
      </c>
      <c r="R35" s="241">
        <v>39</v>
      </c>
      <c r="S35" s="239">
        <v>15</v>
      </c>
      <c r="AG35" s="3"/>
      <c r="AO35" t="s">
        <v>278</v>
      </c>
      <c r="AP35" s="3">
        <v>10</v>
      </c>
    </row>
    <row r="36" spans="7:42" customFormat="1" x14ac:dyDescent="0.25">
      <c r="G36">
        <f t="shared" si="0"/>
        <v>29</v>
      </c>
      <c r="H36" t="s">
        <v>231</v>
      </c>
      <c r="J36" s="246">
        <v>78</v>
      </c>
      <c r="K36" s="3">
        <v>49</v>
      </c>
      <c r="M36" s="150">
        <v>228</v>
      </c>
      <c r="N36" s="155">
        <v>33</v>
      </c>
      <c r="P36">
        <v>78</v>
      </c>
      <c r="Q36" s="3">
        <v>35</v>
      </c>
      <c r="R36" s="241">
        <v>40</v>
      </c>
      <c r="S36" s="239">
        <v>15</v>
      </c>
      <c r="AG36" s="3"/>
      <c r="AO36" t="s">
        <v>279</v>
      </c>
      <c r="AP36" s="3">
        <v>15</v>
      </c>
    </row>
    <row r="37" spans="7:42" customFormat="1" x14ac:dyDescent="0.25">
      <c r="G37">
        <f t="shared" si="0"/>
        <v>30</v>
      </c>
      <c r="H37" t="s">
        <v>231</v>
      </c>
      <c r="J37" s="246">
        <v>79</v>
      </c>
      <c r="K37" s="3">
        <v>49</v>
      </c>
      <c r="M37" s="150">
        <v>229</v>
      </c>
      <c r="N37" s="155">
        <v>33</v>
      </c>
      <c r="P37">
        <v>79</v>
      </c>
      <c r="Q37" s="3">
        <v>35</v>
      </c>
      <c r="R37" s="241">
        <v>41</v>
      </c>
      <c r="S37" s="239">
        <v>15</v>
      </c>
      <c r="AG37" s="3"/>
      <c r="AO37" t="s">
        <v>280</v>
      </c>
      <c r="AP37" s="3">
        <v>15</v>
      </c>
    </row>
    <row r="38" spans="7:42" customFormat="1" x14ac:dyDescent="0.25">
      <c r="G38">
        <f t="shared" si="0"/>
        <v>31</v>
      </c>
      <c r="H38" t="s">
        <v>231</v>
      </c>
      <c r="J38" s="246">
        <v>80</v>
      </c>
      <c r="K38" s="3">
        <v>49</v>
      </c>
      <c r="M38" s="150">
        <v>230</v>
      </c>
      <c r="N38" s="155">
        <v>33</v>
      </c>
      <c r="P38">
        <v>80</v>
      </c>
      <c r="Q38" s="3">
        <v>35</v>
      </c>
      <c r="R38" s="241">
        <v>42</v>
      </c>
      <c r="S38" s="239">
        <v>15</v>
      </c>
      <c r="AG38" s="3"/>
      <c r="AO38" t="s">
        <v>281</v>
      </c>
      <c r="AP38" s="3">
        <v>15</v>
      </c>
    </row>
    <row r="39" spans="7:42" customFormat="1" x14ac:dyDescent="0.25">
      <c r="G39">
        <f t="shared" si="0"/>
        <v>32</v>
      </c>
      <c r="H39" t="s">
        <v>231</v>
      </c>
      <c r="J39" s="246">
        <v>81</v>
      </c>
      <c r="K39" s="3">
        <v>49</v>
      </c>
      <c r="M39" s="150">
        <v>231</v>
      </c>
      <c r="N39" s="155">
        <v>33</v>
      </c>
      <c r="P39">
        <v>81</v>
      </c>
      <c r="Q39" s="3">
        <v>35</v>
      </c>
      <c r="R39" s="241">
        <v>43</v>
      </c>
      <c r="S39" s="239">
        <v>15</v>
      </c>
      <c r="AG39" s="3"/>
      <c r="AO39" t="s">
        <v>146</v>
      </c>
      <c r="AP39" s="3">
        <v>35</v>
      </c>
    </row>
    <row r="40" spans="7:42" customFormat="1" x14ac:dyDescent="0.25">
      <c r="G40">
        <f t="shared" si="0"/>
        <v>33</v>
      </c>
      <c r="H40" t="s">
        <v>231</v>
      </c>
      <c r="J40" s="246">
        <v>82</v>
      </c>
      <c r="K40" s="3">
        <v>49</v>
      </c>
      <c r="M40" s="150">
        <v>232</v>
      </c>
      <c r="N40" s="155">
        <v>33</v>
      </c>
      <c r="P40">
        <v>82</v>
      </c>
      <c r="Q40" s="3">
        <v>35</v>
      </c>
      <c r="R40" s="241">
        <v>44</v>
      </c>
      <c r="S40" s="239">
        <v>15</v>
      </c>
      <c r="AG40" s="3"/>
      <c r="AO40" t="s">
        <v>150</v>
      </c>
      <c r="AP40" s="3">
        <v>35</v>
      </c>
    </row>
    <row r="41" spans="7:42" customFormat="1" x14ac:dyDescent="0.25">
      <c r="G41">
        <f t="shared" si="0"/>
        <v>34</v>
      </c>
      <c r="H41" t="s">
        <v>231</v>
      </c>
      <c r="J41" s="246">
        <v>83</v>
      </c>
      <c r="K41" s="3">
        <v>49</v>
      </c>
      <c r="M41" s="150">
        <v>233</v>
      </c>
      <c r="N41" s="155">
        <v>33</v>
      </c>
      <c r="P41">
        <v>83</v>
      </c>
      <c r="Q41" s="3">
        <v>35</v>
      </c>
      <c r="R41" s="241">
        <v>45</v>
      </c>
      <c r="S41" s="239">
        <v>15</v>
      </c>
      <c r="AG41" s="3"/>
      <c r="AO41" t="s">
        <v>151</v>
      </c>
      <c r="AP41" s="3">
        <v>35</v>
      </c>
    </row>
    <row r="42" spans="7:42" customFormat="1" x14ac:dyDescent="0.25">
      <c r="G42">
        <f t="shared" si="0"/>
        <v>35</v>
      </c>
      <c r="H42" t="s">
        <v>231</v>
      </c>
      <c r="J42" s="246">
        <v>84</v>
      </c>
      <c r="K42" s="3">
        <v>49</v>
      </c>
      <c r="M42" s="150">
        <v>234</v>
      </c>
      <c r="N42" s="155">
        <v>33</v>
      </c>
      <c r="P42">
        <v>84</v>
      </c>
      <c r="Q42" s="3">
        <v>35</v>
      </c>
      <c r="R42" s="241">
        <v>46</v>
      </c>
      <c r="S42" s="239">
        <v>15</v>
      </c>
      <c r="AG42" s="3"/>
      <c r="AO42" t="s">
        <v>147</v>
      </c>
      <c r="AP42" s="3">
        <v>35</v>
      </c>
    </row>
    <row r="43" spans="7:42" customFormat="1" x14ac:dyDescent="0.25">
      <c r="G43">
        <f t="shared" si="0"/>
        <v>36</v>
      </c>
      <c r="H43" t="s">
        <v>231</v>
      </c>
      <c r="J43" s="246">
        <v>85</v>
      </c>
      <c r="K43" s="3">
        <v>49</v>
      </c>
      <c r="M43" s="150">
        <v>235</v>
      </c>
      <c r="N43" s="155">
        <v>33</v>
      </c>
      <c r="P43">
        <v>85</v>
      </c>
      <c r="Q43" s="3">
        <v>35</v>
      </c>
      <c r="R43" s="241">
        <v>47</v>
      </c>
      <c r="S43" s="239">
        <v>15</v>
      </c>
      <c r="AG43" s="3"/>
      <c r="AO43" t="s">
        <v>148</v>
      </c>
      <c r="AP43" s="3">
        <v>35</v>
      </c>
    </row>
    <row r="44" spans="7:42" customFormat="1" x14ac:dyDescent="0.25">
      <c r="G44">
        <f t="shared" si="0"/>
        <v>37</v>
      </c>
      <c r="H44" t="s">
        <v>231</v>
      </c>
      <c r="J44" s="246">
        <v>86</v>
      </c>
      <c r="K44" s="3">
        <v>49</v>
      </c>
      <c r="M44" s="150">
        <v>236</v>
      </c>
      <c r="N44" s="155">
        <v>33</v>
      </c>
      <c r="P44">
        <v>86</v>
      </c>
      <c r="Q44" s="3">
        <v>35</v>
      </c>
      <c r="R44" s="241">
        <v>48</v>
      </c>
      <c r="S44" s="239">
        <v>15</v>
      </c>
      <c r="AG44" s="3"/>
      <c r="AO44" t="s">
        <v>145</v>
      </c>
      <c r="AP44" s="3">
        <v>35</v>
      </c>
    </row>
    <row r="45" spans="7:42" customFormat="1" x14ac:dyDescent="0.25">
      <c r="G45">
        <f t="shared" si="0"/>
        <v>38</v>
      </c>
      <c r="H45" t="s">
        <v>231</v>
      </c>
      <c r="J45" s="246">
        <v>87</v>
      </c>
      <c r="K45" s="3">
        <v>49</v>
      </c>
      <c r="M45" s="150">
        <v>237</v>
      </c>
      <c r="N45" s="155">
        <v>33</v>
      </c>
      <c r="P45">
        <v>87</v>
      </c>
      <c r="Q45" s="3">
        <v>35</v>
      </c>
      <c r="R45" s="241">
        <v>49</v>
      </c>
      <c r="S45" s="239">
        <v>15</v>
      </c>
      <c r="AG45" s="3"/>
      <c r="AO45" t="s">
        <v>149</v>
      </c>
      <c r="AP45" s="3">
        <v>35</v>
      </c>
    </row>
    <row r="46" spans="7:42" customFormat="1" x14ac:dyDescent="0.25">
      <c r="G46">
        <f t="shared" si="0"/>
        <v>39</v>
      </c>
      <c r="H46" t="s">
        <v>231</v>
      </c>
      <c r="J46" s="246">
        <v>88</v>
      </c>
      <c r="K46" s="3">
        <v>49</v>
      </c>
      <c r="M46" s="150">
        <v>238</v>
      </c>
      <c r="N46" s="155">
        <v>33</v>
      </c>
      <c r="P46">
        <v>88</v>
      </c>
      <c r="Q46" s="3">
        <v>35</v>
      </c>
      <c r="R46" s="241">
        <v>50</v>
      </c>
      <c r="S46" s="239">
        <v>15</v>
      </c>
      <c r="AG46" s="3"/>
      <c r="AO46" t="s">
        <v>152</v>
      </c>
      <c r="AP46" s="3">
        <v>35</v>
      </c>
    </row>
    <row r="47" spans="7:42" customFormat="1" x14ac:dyDescent="0.25">
      <c r="G47">
        <f t="shared" si="0"/>
        <v>40</v>
      </c>
      <c r="H47" t="s">
        <v>231</v>
      </c>
      <c r="J47" s="246">
        <v>89</v>
      </c>
      <c r="K47" s="3">
        <v>49</v>
      </c>
      <c r="M47" s="150">
        <v>239</v>
      </c>
      <c r="N47" s="155">
        <v>33</v>
      </c>
      <c r="P47">
        <v>89</v>
      </c>
      <c r="Q47" s="3">
        <v>35</v>
      </c>
      <c r="R47" s="241">
        <v>51</v>
      </c>
      <c r="S47" s="239">
        <v>15</v>
      </c>
      <c r="AG47" s="3"/>
      <c r="AO47" t="s">
        <v>153</v>
      </c>
      <c r="AP47" s="3">
        <v>35</v>
      </c>
    </row>
    <row r="48" spans="7:42" customFormat="1" x14ac:dyDescent="0.25">
      <c r="G48">
        <f t="shared" si="0"/>
        <v>41</v>
      </c>
      <c r="H48" t="s">
        <v>231</v>
      </c>
      <c r="J48" s="246">
        <v>90</v>
      </c>
      <c r="K48" s="3">
        <v>49</v>
      </c>
      <c r="M48" s="150">
        <v>240</v>
      </c>
      <c r="N48" s="155">
        <v>33</v>
      </c>
      <c r="P48">
        <v>90</v>
      </c>
      <c r="Q48" s="3">
        <v>35</v>
      </c>
      <c r="R48" s="241">
        <v>52</v>
      </c>
      <c r="S48" s="239">
        <v>15</v>
      </c>
      <c r="AG48" s="3"/>
      <c r="AO48" t="s">
        <v>154</v>
      </c>
      <c r="AP48" s="3">
        <v>35</v>
      </c>
    </row>
    <row r="49" spans="7:42" customFormat="1" x14ac:dyDescent="0.25">
      <c r="G49">
        <f t="shared" si="0"/>
        <v>42</v>
      </c>
      <c r="H49" t="s">
        <v>231</v>
      </c>
      <c r="J49" s="246">
        <v>91</v>
      </c>
      <c r="K49" s="3">
        <v>49</v>
      </c>
      <c r="M49" s="150">
        <v>241</v>
      </c>
      <c r="N49" s="155">
        <v>33</v>
      </c>
      <c r="P49">
        <v>91</v>
      </c>
      <c r="Q49" s="3">
        <v>35</v>
      </c>
      <c r="R49" s="241">
        <v>53</v>
      </c>
      <c r="S49" s="239">
        <v>15</v>
      </c>
      <c r="AG49" s="3"/>
      <c r="AO49" t="s">
        <v>160</v>
      </c>
      <c r="AP49" s="3">
        <v>35</v>
      </c>
    </row>
    <row r="50" spans="7:42" customFormat="1" x14ac:dyDescent="0.25">
      <c r="G50">
        <f t="shared" si="0"/>
        <v>43</v>
      </c>
      <c r="H50" t="s">
        <v>231</v>
      </c>
      <c r="J50" s="246">
        <v>92</v>
      </c>
      <c r="K50" s="3">
        <v>49</v>
      </c>
      <c r="M50" s="150">
        <v>242</v>
      </c>
      <c r="N50" s="155">
        <v>33</v>
      </c>
      <c r="P50">
        <v>92</v>
      </c>
      <c r="Q50" s="3">
        <v>35</v>
      </c>
      <c r="R50" s="241">
        <v>54</v>
      </c>
      <c r="S50" s="239">
        <v>15</v>
      </c>
      <c r="AG50" s="3"/>
      <c r="AO50" t="s">
        <v>159</v>
      </c>
      <c r="AP50" s="3">
        <v>35</v>
      </c>
    </row>
    <row r="51" spans="7:42" customFormat="1" x14ac:dyDescent="0.25">
      <c r="G51">
        <f t="shared" si="0"/>
        <v>44</v>
      </c>
      <c r="H51" t="s">
        <v>231</v>
      </c>
      <c r="J51" s="246">
        <v>93</v>
      </c>
      <c r="K51" s="3">
        <v>49</v>
      </c>
      <c r="M51" s="150">
        <v>243</v>
      </c>
      <c r="N51" s="155">
        <v>33</v>
      </c>
      <c r="P51">
        <v>93</v>
      </c>
      <c r="Q51" s="3">
        <v>35</v>
      </c>
      <c r="R51" s="241">
        <v>55</v>
      </c>
      <c r="S51" s="239">
        <v>15</v>
      </c>
      <c r="AG51" s="3"/>
      <c r="AO51" t="s">
        <v>157</v>
      </c>
      <c r="AP51" s="3">
        <v>35</v>
      </c>
    </row>
    <row r="52" spans="7:42" customFormat="1" x14ac:dyDescent="0.25">
      <c r="G52">
        <f t="shared" si="0"/>
        <v>45</v>
      </c>
      <c r="H52" t="s">
        <v>231</v>
      </c>
      <c r="J52" s="246">
        <v>94</v>
      </c>
      <c r="K52" s="3">
        <v>49</v>
      </c>
      <c r="M52" s="150">
        <v>244</v>
      </c>
      <c r="N52" s="155">
        <v>33</v>
      </c>
      <c r="P52">
        <v>94</v>
      </c>
      <c r="Q52" s="3">
        <v>35</v>
      </c>
      <c r="R52" s="241">
        <v>56</v>
      </c>
      <c r="S52" s="239">
        <v>15</v>
      </c>
      <c r="AG52" s="3"/>
      <c r="AO52" t="s">
        <v>155</v>
      </c>
      <c r="AP52" s="3">
        <v>35</v>
      </c>
    </row>
    <row r="53" spans="7:42" customFormat="1" x14ac:dyDescent="0.25">
      <c r="G53">
        <f t="shared" si="0"/>
        <v>46</v>
      </c>
      <c r="H53" t="s">
        <v>231</v>
      </c>
      <c r="J53" s="246">
        <v>95</v>
      </c>
      <c r="K53" s="3">
        <v>49</v>
      </c>
      <c r="M53" s="150">
        <v>245</v>
      </c>
      <c r="N53" s="155">
        <v>33</v>
      </c>
      <c r="P53">
        <v>95</v>
      </c>
      <c r="Q53" s="3">
        <v>35</v>
      </c>
      <c r="R53" s="241">
        <v>57</v>
      </c>
      <c r="S53" s="239">
        <v>15</v>
      </c>
      <c r="AG53" s="3"/>
      <c r="AO53" t="s">
        <v>161</v>
      </c>
      <c r="AP53" s="3">
        <v>35</v>
      </c>
    </row>
    <row r="54" spans="7:42" customFormat="1" x14ac:dyDescent="0.25">
      <c r="G54">
        <f t="shared" si="0"/>
        <v>47</v>
      </c>
      <c r="H54" t="s">
        <v>231</v>
      </c>
      <c r="J54" s="246">
        <v>96</v>
      </c>
      <c r="K54" s="3">
        <v>49</v>
      </c>
      <c r="M54" s="150">
        <v>246</v>
      </c>
      <c r="N54" s="155">
        <v>33</v>
      </c>
      <c r="P54">
        <v>96</v>
      </c>
      <c r="Q54" s="3">
        <v>35</v>
      </c>
      <c r="R54" s="241">
        <v>58</v>
      </c>
      <c r="S54" s="239">
        <v>15</v>
      </c>
      <c r="AG54" s="3"/>
      <c r="AO54" t="s">
        <v>162</v>
      </c>
      <c r="AP54" s="3">
        <v>35</v>
      </c>
    </row>
    <row r="55" spans="7:42" customFormat="1" x14ac:dyDescent="0.25">
      <c r="G55">
        <f t="shared" si="0"/>
        <v>48</v>
      </c>
      <c r="H55" t="s">
        <v>231</v>
      </c>
      <c r="J55" s="246">
        <v>97</v>
      </c>
      <c r="K55" s="3">
        <v>49</v>
      </c>
      <c r="M55" s="150">
        <v>247</v>
      </c>
      <c r="N55" s="155">
        <v>33</v>
      </c>
      <c r="P55">
        <v>97</v>
      </c>
      <c r="Q55" s="3">
        <v>35</v>
      </c>
      <c r="R55" s="241">
        <v>59</v>
      </c>
      <c r="S55" s="239">
        <v>15</v>
      </c>
      <c r="AG55" s="3"/>
      <c r="AO55" t="s">
        <v>158</v>
      </c>
      <c r="AP55" s="3">
        <v>35</v>
      </c>
    </row>
    <row r="56" spans="7:42" customFormat="1" x14ac:dyDescent="0.25">
      <c r="G56">
        <f t="shared" si="0"/>
        <v>49</v>
      </c>
      <c r="H56" t="s">
        <v>231</v>
      </c>
      <c r="J56" s="246">
        <v>98</v>
      </c>
      <c r="K56" s="3">
        <v>49</v>
      </c>
      <c r="M56" s="150">
        <v>248</v>
      </c>
      <c r="N56" s="155">
        <v>33</v>
      </c>
      <c r="P56">
        <v>98</v>
      </c>
      <c r="Q56" s="3">
        <v>35</v>
      </c>
      <c r="R56" s="241">
        <v>60</v>
      </c>
      <c r="S56" s="239">
        <v>15</v>
      </c>
      <c r="AG56" s="3"/>
      <c r="AO56" t="s">
        <v>156</v>
      </c>
      <c r="AP56" s="3">
        <v>35</v>
      </c>
    </row>
    <row r="57" spans="7:42" customFormat="1" x14ac:dyDescent="0.25">
      <c r="G57">
        <f t="shared" si="0"/>
        <v>50</v>
      </c>
      <c r="H57" t="s">
        <v>231</v>
      </c>
      <c r="J57" s="246">
        <v>99</v>
      </c>
      <c r="K57" s="3">
        <v>49</v>
      </c>
      <c r="M57" s="150">
        <v>249</v>
      </c>
      <c r="N57" s="155">
        <v>33</v>
      </c>
      <c r="P57">
        <v>99</v>
      </c>
      <c r="Q57" s="3">
        <v>35</v>
      </c>
      <c r="R57" s="241">
        <v>61</v>
      </c>
      <c r="S57" s="239">
        <v>15</v>
      </c>
      <c r="AG57" s="150"/>
    </row>
    <row r="58" spans="7:42" customFormat="1" x14ac:dyDescent="0.25">
      <c r="G58">
        <f t="shared" si="0"/>
        <v>51</v>
      </c>
      <c r="H58" t="s">
        <v>231</v>
      </c>
      <c r="J58">
        <v>100</v>
      </c>
      <c r="K58" s="3">
        <v>49</v>
      </c>
      <c r="M58" s="150">
        <v>250</v>
      </c>
      <c r="N58" s="155">
        <v>30</v>
      </c>
      <c r="P58">
        <v>100</v>
      </c>
      <c r="Q58" s="3">
        <v>30</v>
      </c>
      <c r="R58" s="241">
        <v>62</v>
      </c>
      <c r="S58" s="239">
        <v>15</v>
      </c>
      <c r="AF58" s="150"/>
      <c r="AG58" s="150"/>
    </row>
    <row r="59" spans="7:42" customFormat="1" x14ac:dyDescent="0.25">
      <c r="G59">
        <f t="shared" si="0"/>
        <v>52</v>
      </c>
      <c r="H59" t="s">
        <v>231</v>
      </c>
      <c r="J59">
        <f t="shared" ref="J59:J122" si="1">+J58+1</f>
        <v>101</v>
      </c>
      <c r="K59" s="3">
        <v>49</v>
      </c>
      <c r="M59" s="150">
        <v>251</v>
      </c>
      <c r="N59" s="155">
        <v>30</v>
      </c>
      <c r="P59">
        <f t="shared" ref="P59:P122" si="2">+P58+1</f>
        <v>101</v>
      </c>
      <c r="Q59" s="3">
        <v>30</v>
      </c>
      <c r="R59" s="241">
        <v>63</v>
      </c>
      <c r="S59" s="239">
        <v>15</v>
      </c>
      <c r="AF59" s="150"/>
      <c r="AG59" s="150"/>
    </row>
    <row r="60" spans="7:42" customFormat="1" x14ac:dyDescent="0.25">
      <c r="G60">
        <f t="shared" si="0"/>
        <v>53</v>
      </c>
      <c r="H60" t="s">
        <v>231</v>
      </c>
      <c r="J60">
        <f t="shared" si="1"/>
        <v>102</v>
      </c>
      <c r="K60" s="3">
        <v>49</v>
      </c>
      <c r="M60" s="150">
        <v>252</v>
      </c>
      <c r="N60" s="155">
        <v>30</v>
      </c>
      <c r="P60">
        <f t="shared" si="2"/>
        <v>102</v>
      </c>
      <c r="Q60" s="3">
        <v>30</v>
      </c>
      <c r="R60" s="241">
        <v>64</v>
      </c>
      <c r="S60" s="239">
        <v>15</v>
      </c>
      <c r="AF60" s="150"/>
      <c r="AG60" s="150"/>
    </row>
    <row r="61" spans="7:42" customFormat="1" x14ac:dyDescent="0.25">
      <c r="G61">
        <f t="shared" si="0"/>
        <v>54</v>
      </c>
      <c r="H61" t="s">
        <v>231</v>
      </c>
      <c r="J61">
        <f t="shared" si="1"/>
        <v>103</v>
      </c>
      <c r="K61" s="3">
        <v>49</v>
      </c>
      <c r="M61" s="150">
        <v>253</v>
      </c>
      <c r="N61" s="155">
        <v>30</v>
      </c>
      <c r="P61">
        <f t="shared" si="2"/>
        <v>103</v>
      </c>
      <c r="Q61" s="3">
        <v>30</v>
      </c>
      <c r="R61" s="241">
        <v>65</v>
      </c>
      <c r="S61" s="239">
        <v>15</v>
      </c>
      <c r="AF61" s="150"/>
      <c r="AG61" s="150"/>
    </row>
    <row r="62" spans="7:42" customFormat="1" x14ac:dyDescent="0.25">
      <c r="G62">
        <f t="shared" si="0"/>
        <v>55</v>
      </c>
      <c r="H62" t="s">
        <v>231</v>
      </c>
      <c r="J62">
        <f t="shared" si="1"/>
        <v>104</v>
      </c>
      <c r="K62" s="3">
        <v>49</v>
      </c>
      <c r="M62" s="150">
        <v>254</v>
      </c>
      <c r="N62" s="155">
        <v>30</v>
      </c>
      <c r="P62">
        <f t="shared" si="2"/>
        <v>104</v>
      </c>
      <c r="Q62" s="3">
        <v>30</v>
      </c>
      <c r="R62" s="241">
        <v>66</v>
      </c>
      <c r="S62" s="239">
        <v>15</v>
      </c>
      <c r="AF62" s="150"/>
      <c r="AG62" s="150"/>
    </row>
    <row r="63" spans="7:42" customFormat="1" x14ac:dyDescent="0.25">
      <c r="G63">
        <f t="shared" si="0"/>
        <v>56</v>
      </c>
      <c r="H63" t="s">
        <v>231</v>
      </c>
      <c r="J63">
        <f t="shared" si="1"/>
        <v>105</v>
      </c>
      <c r="K63" s="3">
        <v>49</v>
      </c>
      <c r="M63" s="150">
        <v>255</v>
      </c>
      <c r="N63" s="155">
        <v>30</v>
      </c>
      <c r="P63">
        <f t="shared" si="2"/>
        <v>105</v>
      </c>
      <c r="Q63" s="3">
        <v>30</v>
      </c>
      <c r="R63" s="241">
        <v>67</v>
      </c>
      <c r="S63" s="239">
        <v>15</v>
      </c>
      <c r="AF63" s="150"/>
      <c r="AG63" s="150"/>
    </row>
    <row r="64" spans="7:42" customFormat="1" x14ac:dyDescent="0.25">
      <c r="G64">
        <f t="shared" si="0"/>
        <v>57</v>
      </c>
      <c r="H64" t="s">
        <v>231</v>
      </c>
      <c r="J64">
        <f t="shared" si="1"/>
        <v>106</v>
      </c>
      <c r="K64" s="3">
        <v>49</v>
      </c>
      <c r="M64" s="150">
        <v>256</v>
      </c>
      <c r="N64" s="155">
        <v>30</v>
      </c>
      <c r="P64">
        <f t="shared" si="2"/>
        <v>106</v>
      </c>
      <c r="Q64" s="3">
        <v>30</v>
      </c>
      <c r="R64" s="241">
        <v>68</v>
      </c>
      <c r="S64" s="239">
        <v>15</v>
      </c>
      <c r="AF64" s="150"/>
      <c r="AG64" s="150"/>
    </row>
    <row r="65" spans="7:33" customFormat="1" x14ac:dyDescent="0.25">
      <c r="G65">
        <f t="shared" si="0"/>
        <v>58</v>
      </c>
      <c r="H65" t="s">
        <v>231</v>
      </c>
      <c r="J65">
        <f t="shared" si="1"/>
        <v>107</v>
      </c>
      <c r="K65" s="3">
        <v>49</v>
      </c>
      <c r="M65" s="150">
        <v>257</v>
      </c>
      <c r="N65" s="155">
        <v>30</v>
      </c>
      <c r="P65">
        <f t="shared" si="2"/>
        <v>107</v>
      </c>
      <c r="Q65" s="3">
        <v>30</v>
      </c>
      <c r="R65" s="241">
        <v>69</v>
      </c>
      <c r="S65" s="239">
        <v>15</v>
      </c>
      <c r="AF65" s="150"/>
      <c r="AG65" s="150"/>
    </row>
    <row r="66" spans="7:33" customFormat="1" x14ac:dyDescent="0.25">
      <c r="G66">
        <f t="shared" si="0"/>
        <v>59</v>
      </c>
      <c r="H66" t="s">
        <v>231</v>
      </c>
      <c r="J66">
        <f t="shared" si="1"/>
        <v>108</v>
      </c>
      <c r="K66" s="3">
        <v>49</v>
      </c>
      <c r="M66" s="150">
        <v>258</v>
      </c>
      <c r="N66" s="155">
        <v>30</v>
      </c>
      <c r="P66">
        <f t="shared" si="2"/>
        <v>108</v>
      </c>
      <c r="Q66" s="3">
        <v>30</v>
      </c>
      <c r="R66" s="241">
        <v>70</v>
      </c>
      <c r="S66" s="239">
        <v>15</v>
      </c>
      <c r="AF66" s="150"/>
      <c r="AG66" s="150"/>
    </row>
    <row r="67" spans="7:33" customFormat="1" x14ac:dyDescent="0.25">
      <c r="G67">
        <f t="shared" si="0"/>
        <v>60</v>
      </c>
      <c r="H67" t="s">
        <v>231</v>
      </c>
      <c r="J67">
        <f t="shared" si="1"/>
        <v>109</v>
      </c>
      <c r="K67" s="3">
        <v>49</v>
      </c>
      <c r="M67" s="150">
        <v>259</v>
      </c>
      <c r="N67" s="155">
        <v>30</v>
      </c>
      <c r="P67">
        <f t="shared" si="2"/>
        <v>109</v>
      </c>
      <c r="Q67" s="3">
        <v>30</v>
      </c>
      <c r="R67" s="241">
        <v>71</v>
      </c>
      <c r="S67" s="239">
        <v>15</v>
      </c>
      <c r="AF67" s="150"/>
      <c r="AG67" s="150"/>
    </row>
    <row r="68" spans="7:33" customFormat="1" x14ac:dyDescent="0.25">
      <c r="G68">
        <f t="shared" si="0"/>
        <v>61</v>
      </c>
      <c r="H68" t="s">
        <v>231</v>
      </c>
      <c r="J68">
        <f t="shared" si="1"/>
        <v>110</v>
      </c>
      <c r="K68" s="3">
        <v>49</v>
      </c>
      <c r="M68" s="150">
        <v>260</v>
      </c>
      <c r="N68" s="155">
        <v>30</v>
      </c>
      <c r="P68">
        <f t="shared" si="2"/>
        <v>110</v>
      </c>
      <c r="Q68" s="3">
        <v>30</v>
      </c>
      <c r="R68" s="241">
        <v>72</v>
      </c>
      <c r="S68" s="239">
        <v>15</v>
      </c>
      <c r="AF68" s="150"/>
      <c r="AG68" s="150"/>
    </row>
    <row r="69" spans="7:33" customFormat="1" x14ac:dyDescent="0.25">
      <c r="G69">
        <f t="shared" si="0"/>
        <v>62</v>
      </c>
      <c r="H69" t="s">
        <v>231</v>
      </c>
      <c r="J69">
        <f t="shared" si="1"/>
        <v>111</v>
      </c>
      <c r="K69" s="3">
        <v>49</v>
      </c>
      <c r="M69" s="150">
        <v>261</v>
      </c>
      <c r="N69" s="155">
        <v>30</v>
      </c>
      <c r="P69">
        <f t="shared" si="2"/>
        <v>111</v>
      </c>
      <c r="Q69" s="3">
        <v>30</v>
      </c>
      <c r="R69" s="241">
        <v>73</v>
      </c>
      <c r="S69" s="239">
        <v>15</v>
      </c>
      <c r="AF69" s="150"/>
      <c r="AG69" s="150"/>
    </row>
    <row r="70" spans="7:33" customFormat="1" x14ac:dyDescent="0.25">
      <c r="G70">
        <f t="shared" si="0"/>
        <v>63</v>
      </c>
      <c r="H70" t="s">
        <v>231</v>
      </c>
      <c r="J70">
        <f t="shared" si="1"/>
        <v>112</v>
      </c>
      <c r="K70" s="3">
        <v>49</v>
      </c>
      <c r="M70" s="150">
        <v>262</v>
      </c>
      <c r="N70" s="155">
        <v>30</v>
      </c>
      <c r="P70">
        <f t="shared" si="2"/>
        <v>112</v>
      </c>
      <c r="Q70" s="3">
        <v>30</v>
      </c>
      <c r="R70" s="241">
        <v>74</v>
      </c>
      <c r="S70" s="239">
        <v>15</v>
      </c>
      <c r="AF70" s="150"/>
      <c r="AG70" s="150"/>
    </row>
    <row r="71" spans="7:33" customFormat="1" x14ac:dyDescent="0.25">
      <c r="G71">
        <f t="shared" si="0"/>
        <v>64</v>
      </c>
      <c r="H71" t="s">
        <v>231</v>
      </c>
      <c r="J71">
        <f t="shared" si="1"/>
        <v>113</v>
      </c>
      <c r="K71" s="3">
        <v>49</v>
      </c>
      <c r="M71" s="150">
        <v>263</v>
      </c>
      <c r="N71" s="155">
        <v>30</v>
      </c>
      <c r="P71">
        <f t="shared" si="2"/>
        <v>113</v>
      </c>
      <c r="Q71" s="3">
        <v>30</v>
      </c>
      <c r="R71" s="241">
        <v>75</v>
      </c>
      <c r="S71" s="239">
        <v>15</v>
      </c>
      <c r="AF71" s="150"/>
      <c r="AG71" s="150"/>
    </row>
    <row r="72" spans="7:33" customFormat="1" x14ac:dyDescent="0.25">
      <c r="G72">
        <f t="shared" si="0"/>
        <v>65</v>
      </c>
      <c r="H72" t="s">
        <v>231</v>
      </c>
      <c r="J72">
        <f t="shared" si="1"/>
        <v>114</v>
      </c>
      <c r="K72" s="3">
        <v>49</v>
      </c>
      <c r="M72" s="150">
        <v>264</v>
      </c>
      <c r="N72" s="155">
        <v>30</v>
      </c>
      <c r="P72">
        <f t="shared" si="2"/>
        <v>114</v>
      </c>
      <c r="Q72" s="3">
        <v>30</v>
      </c>
      <c r="R72" s="241">
        <v>76</v>
      </c>
      <c r="S72" s="239">
        <v>15</v>
      </c>
      <c r="AF72" s="150"/>
      <c r="AG72" s="150"/>
    </row>
    <row r="73" spans="7:33" customFormat="1" x14ac:dyDescent="0.25">
      <c r="G73">
        <f t="shared" si="0"/>
        <v>66</v>
      </c>
      <c r="H73" t="s">
        <v>231</v>
      </c>
      <c r="J73">
        <f t="shared" si="1"/>
        <v>115</v>
      </c>
      <c r="K73" s="3">
        <v>49</v>
      </c>
      <c r="M73" s="150">
        <v>265</v>
      </c>
      <c r="N73" s="155">
        <v>30</v>
      </c>
      <c r="P73">
        <f t="shared" si="2"/>
        <v>115</v>
      </c>
      <c r="Q73" s="3">
        <v>30</v>
      </c>
      <c r="R73" s="241">
        <v>77</v>
      </c>
      <c r="S73" s="239">
        <v>15</v>
      </c>
      <c r="AF73" s="150"/>
      <c r="AG73" s="150"/>
    </row>
    <row r="74" spans="7:33" customFormat="1" x14ac:dyDescent="0.25">
      <c r="G74">
        <f t="shared" ref="G74:G137" si="3">+G73+1</f>
        <v>67</v>
      </c>
      <c r="H74" t="s">
        <v>231</v>
      </c>
      <c r="J74">
        <f t="shared" si="1"/>
        <v>116</v>
      </c>
      <c r="K74" s="3">
        <v>49</v>
      </c>
      <c r="M74" s="150">
        <v>266</v>
      </c>
      <c r="N74" s="155">
        <v>30</v>
      </c>
      <c r="P74">
        <f t="shared" si="2"/>
        <v>116</v>
      </c>
      <c r="Q74" s="3">
        <v>30</v>
      </c>
      <c r="R74" s="241">
        <v>78</v>
      </c>
      <c r="S74" s="239">
        <v>15</v>
      </c>
      <c r="AF74" s="150"/>
      <c r="AG74" s="150"/>
    </row>
    <row r="75" spans="7:33" customFormat="1" x14ac:dyDescent="0.25">
      <c r="G75">
        <f t="shared" si="3"/>
        <v>68</v>
      </c>
      <c r="H75" t="s">
        <v>231</v>
      </c>
      <c r="J75">
        <f t="shared" si="1"/>
        <v>117</v>
      </c>
      <c r="K75" s="3">
        <v>49</v>
      </c>
      <c r="M75" s="150">
        <v>267</v>
      </c>
      <c r="N75" s="155">
        <v>30</v>
      </c>
      <c r="P75">
        <f t="shared" si="2"/>
        <v>117</v>
      </c>
      <c r="Q75" s="3">
        <v>30</v>
      </c>
      <c r="R75" s="241">
        <v>79</v>
      </c>
      <c r="S75" s="239">
        <v>15</v>
      </c>
      <c r="AF75" s="150"/>
      <c r="AG75" s="150"/>
    </row>
    <row r="76" spans="7:33" customFormat="1" x14ac:dyDescent="0.25">
      <c r="G76">
        <f t="shared" si="3"/>
        <v>69</v>
      </c>
      <c r="H76" t="s">
        <v>231</v>
      </c>
      <c r="J76">
        <f t="shared" si="1"/>
        <v>118</v>
      </c>
      <c r="K76" s="3">
        <v>49</v>
      </c>
      <c r="M76" s="150">
        <v>268</v>
      </c>
      <c r="N76" s="155">
        <v>30</v>
      </c>
      <c r="P76">
        <f t="shared" si="2"/>
        <v>118</v>
      </c>
      <c r="Q76" s="3">
        <v>30</v>
      </c>
      <c r="R76" s="241">
        <v>80</v>
      </c>
      <c r="S76" s="239">
        <v>15</v>
      </c>
      <c r="AF76" s="150"/>
      <c r="AG76" s="150"/>
    </row>
    <row r="77" spans="7:33" customFormat="1" x14ac:dyDescent="0.25">
      <c r="G77">
        <f t="shared" si="3"/>
        <v>70</v>
      </c>
      <c r="H77" t="s">
        <v>231</v>
      </c>
      <c r="J77">
        <f t="shared" si="1"/>
        <v>119</v>
      </c>
      <c r="K77" s="3">
        <v>49</v>
      </c>
      <c r="M77" s="150">
        <v>269</v>
      </c>
      <c r="N77" s="155">
        <v>30</v>
      </c>
      <c r="P77">
        <f t="shared" si="2"/>
        <v>119</v>
      </c>
      <c r="Q77" s="3">
        <v>30</v>
      </c>
      <c r="R77" s="241">
        <v>81</v>
      </c>
      <c r="S77" s="239">
        <v>15</v>
      </c>
      <c r="AF77" s="150"/>
      <c r="AG77" s="150"/>
    </row>
    <row r="78" spans="7:33" customFormat="1" x14ac:dyDescent="0.25">
      <c r="G78">
        <f t="shared" si="3"/>
        <v>71</v>
      </c>
      <c r="H78" t="s">
        <v>231</v>
      </c>
      <c r="J78">
        <f t="shared" si="1"/>
        <v>120</v>
      </c>
      <c r="K78" s="3">
        <v>49</v>
      </c>
      <c r="M78" s="150">
        <v>270</v>
      </c>
      <c r="N78" s="155">
        <v>30</v>
      </c>
      <c r="P78">
        <f t="shared" si="2"/>
        <v>120</v>
      </c>
      <c r="Q78" s="3">
        <v>30</v>
      </c>
      <c r="R78" s="241">
        <v>82</v>
      </c>
      <c r="S78" s="239">
        <v>15</v>
      </c>
      <c r="AF78" s="150"/>
      <c r="AG78" s="150"/>
    </row>
    <row r="79" spans="7:33" customFormat="1" x14ac:dyDescent="0.25">
      <c r="G79">
        <f t="shared" si="3"/>
        <v>72</v>
      </c>
      <c r="H79" t="s">
        <v>231</v>
      </c>
      <c r="J79">
        <f t="shared" si="1"/>
        <v>121</v>
      </c>
      <c r="K79" s="3">
        <v>49</v>
      </c>
      <c r="M79" s="150">
        <v>271</v>
      </c>
      <c r="N79" s="155">
        <v>30</v>
      </c>
      <c r="P79">
        <f t="shared" si="2"/>
        <v>121</v>
      </c>
      <c r="Q79" s="3">
        <v>30</v>
      </c>
      <c r="R79" s="241">
        <v>83</v>
      </c>
      <c r="S79" s="239">
        <v>15</v>
      </c>
      <c r="AF79" s="150"/>
      <c r="AG79" s="150"/>
    </row>
    <row r="80" spans="7:33" customFormat="1" x14ac:dyDescent="0.25">
      <c r="G80">
        <f t="shared" si="3"/>
        <v>73</v>
      </c>
      <c r="H80" t="s">
        <v>231</v>
      </c>
      <c r="J80">
        <f t="shared" si="1"/>
        <v>122</v>
      </c>
      <c r="K80" s="3">
        <v>49</v>
      </c>
      <c r="M80" s="150">
        <v>272</v>
      </c>
      <c r="N80" s="155">
        <v>30</v>
      </c>
      <c r="P80">
        <f t="shared" si="2"/>
        <v>122</v>
      </c>
      <c r="Q80" s="3">
        <v>30</v>
      </c>
      <c r="R80" s="241">
        <v>84</v>
      </c>
      <c r="S80" s="239">
        <v>15</v>
      </c>
      <c r="AF80" s="150"/>
      <c r="AG80" s="150"/>
    </row>
    <row r="81" spans="7:33" customFormat="1" x14ac:dyDescent="0.25">
      <c r="G81">
        <f t="shared" si="3"/>
        <v>74</v>
      </c>
      <c r="H81" t="s">
        <v>231</v>
      </c>
      <c r="J81">
        <f t="shared" si="1"/>
        <v>123</v>
      </c>
      <c r="K81" s="3">
        <v>49</v>
      </c>
      <c r="M81" s="150">
        <v>273</v>
      </c>
      <c r="N81" s="155">
        <v>30</v>
      </c>
      <c r="P81">
        <f t="shared" si="2"/>
        <v>123</v>
      </c>
      <c r="Q81" s="3">
        <v>30</v>
      </c>
      <c r="R81" s="241">
        <v>85</v>
      </c>
      <c r="S81" s="239">
        <v>15</v>
      </c>
      <c r="AF81" s="150"/>
      <c r="AG81" s="150"/>
    </row>
    <row r="82" spans="7:33" customFormat="1" x14ac:dyDescent="0.25">
      <c r="G82">
        <f t="shared" si="3"/>
        <v>75</v>
      </c>
      <c r="H82" t="s">
        <v>231</v>
      </c>
      <c r="J82">
        <f t="shared" si="1"/>
        <v>124</v>
      </c>
      <c r="K82" s="3">
        <v>49</v>
      </c>
      <c r="M82" s="150">
        <v>274</v>
      </c>
      <c r="N82" s="155">
        <v>30</v>
      </c>
      <c r="P82">
        <f t="shared" si="2"/>
        <v>124</v>
      </c>
      <c r="Q82" s="3">
        <v>30</v>
      </c>
      <c r="R82" s="241">
        <v>86</v>
      </c>
      <c r="S82" s="239">
        <v>15</v>
      </c>
      <c r="AF82" s="150"/>
      <c r="AG82" s="150"/>
    </row>
    <row r="83" spans="7:33" customFormat="1" x14ac:dyDescent="0.25">
      <c r="G83">
        <f t="shared" si="3"/>
        <v>76</v>
      </c>
      <c r="H83" t="s">
        <v>231</v>
      </c>
      <c r="J83">
        <f t="shared" si="1"/>
        <v>125</v>
      </c>
      <c r="K83" s="3">
        <v>49</v>
      </c>
      <c r="M83" s="150">
        <v>275</v>
      </c>
      <c r="N83" s="155">
        <v>30</v>
      </c>
      <c r="P83">
        <f t="shared" si="2"/>
        <v>125</v>
      </c>
      <c r="Q83" s="3">
        <v>30</v>
      </c>
      <c r="R83" s="241">
        <v>87</v>
      </c>
      <c r="S83" s="239">
        <v>15</v>
      </c>
      <c r="AF83" s="150"/>
      <c r="AG83" s="150"/>
    </row>
    <row r="84" spans="7:33" customFormat="1" x14ac:dyDescent="0.25">
      <c r="G84">
        <f t="shared" si="3"/>
        <v>77</v>
      </c>
      <c r="H84" t="s">
        <v>231</v>
      </c>
      <c r="J84">
        <f t="shared" si="1"/>
        <v>126</v>
      </c>
      <c r="K84" s="3">
        <v>49</v>
      </c>
      <c r="M84" s="150">
        <v>276</v>
      </c>
      <c r="N84" s="155">
        <v>30</v>
      </c>
      <c r="P84">
        <f t="shared" si="2"/>
        <v>126</v>
      </c>
      <c r="Q84" s="3">
        <v>30</v>
      </c>
      <c r="R84" s="241">
        <v>88</v>
      </c>
      <c r="S84" s="239">
        <v>15</v>
      </c>
      <c r="AF84" s="150"/>
      <c r="AG84" s="150"/>
    </row>
    <row r="85" spans="7:33" customFormat="1" x14ac:dyDescent="0.25">
      <c r="G85">
        <f t="shared" si="3"/>
        <v>78</v>
      </c>
      <c r="H85" t="s">
        <v>231</v>
      </c>
      <c r="J85">
        <f t="shared" si="1"/>
        <v>127</v>
      </c>
      <c r="K85" s="3">
        <v>49</v>
      </c>
      <c r="M85" s="150">
        <v>277</v>
      </c>
      <c r="N85" s="155">
        <v>30</v>
      </c>
      <c r="P85">
        <f t="shared" si="2"/>
        <v>127</v>
      </c>
      <c r="Q85" s="3">
        <v>30</v>
      </c>
      <c r="R85" s="241">
        <v>89</v>
      </c>
      <c r="S85" s="239">
        <v>15</v>
      </c>
      <c r="AF85" s="150"/>
      <c r="AG85" s="150"/>
    </row>
    <row r="86" spans="7:33" customFormat="1" x14ac:dyDescent="0.25">
      <c r="G86">
        <f t="shared" si="3"/>
        <v>79</v>
      </c>
      <c r="H86" t="s">
        <v>231</v>
      </c>
      <c r="J86">
        <f t="shared" si="1"/>
        <v>128</v>
      </c>
      <c r="K86" s="3">
        <v>49</v>
      </c>
      <c r="M86" s="150">
        <v>278</v>
      </c>
      <c r="N86" s="155">
        <v>30</v>
      </c>
      <c r="P86">
        <f t="shared" si="2"/>
        <v>128</v>
      </c>
      <c r="Q86" s="3">
        <v>30</v>
      </c>
      <c r="R86" s="241">
        <v>90</v>
      </c>
      <c r="S86" s="239">
        <v>15</v>
      </c>
      <c r="AF86" s="150"/>
      <c r="AG86" s="150"/>
    </row>
    <row r="87" spans="7:33" customFormat="1" x14ac:dyDescent="0.25">
      <c r="G87">
        <f t="shared" si="3"/>
        <v>80</v>
      </c>
      <c r="H87" t="s">
        <v>231</v>
      </c>
      <c r="J87">
        <f t="shared" si="1"/>
        <v>129</v>
      </c>
      <c r="K87" s="3">
        <v>49</v>
      </c>
      <c r="M87" s="150">
        <v>279</v>
      </c>
      <c r="N87" s="155">
        <v>30</v>
      </c>
      <c r="P87">
        <f t="shared" si="2"/>
        <v>129</v>
      </c>
      <c r="Q87" s="3">
        <v>30</v>
      </c>
      <c r="R87" s="241">
        <v>91</v>
      </c>
      <c r="S87" s="239">
        <v>15</v>
      </c>
      <c r="AF87" s="150"/>
      <c r="AG87" s="150"/>
    </row>
    <row r="88" spans="7:33" customFormat="1" x14ac:dyDescent="0.25">
      <c r="G88">
        <f t="shared" si="3"/>
        <v>81</v>
      </c>
      <c r="H88" t="s">
        <v>231</v>
      </c>
      <c r="J88">
        <f t="shared" si="1"/>
        <v>130</v>
      </c>
      <c r="K88" s="3">
        <v>49</v>
      </c>
      <c r="M88" s="150">
        <v>280</v>
      </c>
      <c r="N88" s="155">
        <v>30</v>
      </c>
      <c r="P88">
        <f t="shared" si="2"/>
        <v>130</v>
      </c>
      <c r="Q88" s="3">
        <v>30</v>
      </c>
      <c r="R88" s="241">
        <v>92</v>
      </c>
      <c r="S88" s="239">
        <v>15</v>
      </c>
      <c r="AF88" s="150"/>
      <c r="AG88" s="150"/>
    </row>
    <row r="89" spans="7:33" customFormat="1" x14ac:dyDescent="0.25">
      <c r="G89">
        <f t="shared" si="3"/>
        <v>82</v>
      </c>
      <c r="H89" t="s">
        <v>231</v>
      </c>
      <c r="J89">
        <f t="shared" si="1"/>
        <v>131</v>
      </c>
      <c r="K89" s="3">
        <v>49</v>
      </c>
      <c r="M89" s="150">
        <v>281</v>
      </c>
      <c r="N89" s="155">
        <v>30</v>
      </c>
      <c r="P89">
        <f t="shared" si="2"/>
        <v>131</v>
      </c>
      <c r="Q89" s="3">
        <v>30</v>
      </c>
      <c r="R89" s="241">
        <v>93</v>
      </c>
      <c r="S89" s="239">
        <v>15</v>
      </c>
      <c r="AF89" s="150"/>
      <c r="AG89" s="150"/>
    </row>
    <row r="90" spans="7:33" customFormat="1" x14ac:dyDescent="0.25">
      <c r="G90">
        <f t="shared" si="3"/>
        <v>83</v>
      </c>
      <c r="H90" t="s">
        <v>231</v>
      </c>
      <c r="J90">
        <f t="shared" si="1"/>
        <v>132</v>
      </c>
      <c r="K90" s="3">
        <v>49</v>
      </c>
      <c r="M90" s="150">
        <v>282</v>
      </c>
      <c r="N90" s="155">
        <v>30</v>
      </c>
      <c r="P90">
        <f t="shared" si="2"/>
        <v>132</v>
      </c>
      <c r="Q90" s="3">
        <v>30</v>
      </c>
      <c r="R90" s="241">
        <v>94</v>
      </c>
      <c r="S90" s="239">
        <v>15</v>
      </c>
      <c r="AF90" s="150"/>
      <c r="AG90" s="150"/>
    </row>
    <row r="91" spans="7:33" customFormat="1" x14ac:dyDescent="0.25">
      <c r="G91">
        <f t="shared" si="3"/>
        <v>84</v>
      </c>
      <c r="H91" t="s">
        <v>231</v>
      </c>
      <c r="J91">
        <f t="shared" si="1"/>
        <v>133</v>
      </c>
      <c r="K91" s="3">
        <v>49</v>
      </c>
      <c r="M91" s="150">
        <v>283</v>
      </c>
      <c r="N91" s="155">
        <v>30</v>
      </c>
      <c r="P91">
        <f t="shared" si="2"/>
        <v>133</v>
      </c>
      <c r="Q91" s="3">
        <v>30</v>
      </c>
      <c r="R91" s="241">
        <v>95</v>
      </c>
      <c r="S91" s="239">
        <v>15</v>
      </c>
      <c r="AF91" s="150"/>
      <c r="AG91" s="150"/>
    </row>
    <row r="92" spans="7:33" customFormat="1" x14ac:dyDescent="0.25">
      <c r="G92">
        <f t="shared" si="3"/>
        <v>85</v>
      </c>
      <c r="H92" t="s">
        <v>231</v>
      </c>
      <c r="J92">
        <f t="shared" si="1"/>
        <v>134</v>
      </c>
      <c r="K92" s="3">
        <v>49</v>
      </c>
      <c r="M92" s="150">
        <v>284</v>
      </c>
      <c r="N92" s="155">
        <v>30</v>
      </c>
      <c r="P92">
        <f t="shared" si="2"/>
        <v>134</v>
      </c>
      <c r="Q92" s="3">
        <v>30</v>
      </c>
      <c r="R92" s="241">
        <v>96</v>
      </c>
      <c r="S92" s="239">
        <v>15</v>
      </c>
      <c r="AF92" s="150"/>
      <c r="AG92" s="150"/>
    </row>
    <row r="93" spans="7:33" customFormat="1" x14ac:dyDescent="0.25">
      <c r="G93">
        <f t="shared" si="3"/>
        <v>86</v>
      </c>
      <c r="H93" t="s">
        <v>231</v>
      </c>
      <c r="J93">
        <f t="shared" si="1"/>
        <v>135</v>
      </c>
      <c r="K93" s="3">
        <v>49</v>
      </c>
      <c r="M93" s="150">
        <v>285</v>
      </c>
      <c r="N93" s="155">
        <v>30</v>
      </c>
      <c r="P93">
        <f t="shared" si="2"/>
        <v>135</v>
      </c>
      <c r="Q93" s="3">
        <v>30</v>
      </c>
      <c r="R93" s="241">
        <v>97</v>
      </c>
      <c r="S93" s="239">
        <v>15</v>
      </c>
      <c r="AF93" s="150"/>
      <c r="AG93" s="150"/>
    </row>
    <row r="94" spans="7:33" customFormat="1" x14ac:dyDescent="0.25">
      <c r="G94">
        <f t="shared" si="3"/>
        <v>87</v>
      </c>
      <c r="H94" t="s">
        <v>231</v>
      </c>
      <c r="J94">
        <f t="shared" si="1"/>
        <v>136</v>
      </c>
      <c r="K94" s="3">
        <v>49</v>
      </c>
      <c r="M94" s="150">
        <v>286</v>
      </c>
      <c r="N94" s="155">
        <v>30</v>
      </c>
      <c r="P94">
        <f t="shared" si="2"/>
        <v>136</v>
      </c>
      <c r="Q94" s="3">
        <v>30</v>
      </c>
      <c r="R94" s="241">
        <v>98</v>
      </c>
      <c r="S94" s="239">
        <v>15</v>
      </c>
      <c r="AF94" s="150"/>
      <c r="AG94" s="150"/>
    </row>
    <row r="95" spans="7:33" customFormat="1" x14ac:dyDescent="0.25">
      <c r="G95">
        <f t="shared" si="3"/>
        <v>88</v>
      </c>
      <c r="H95" t="s">
        <v>231</v>
      </c>
      <c r="J95">
        <f t="shared" si="1"/>
        <v>137</v>
      </c>
      <c r="K95" s="3">
        <v>49</v>
      </c>
      <c r="M95" s="150">
        <v>287</v>
      </c>
      <c r="N95" s="155">
        <v>30</v>
      </c>
      <c r="P95">
        <f t="shared" si="2"/>
        <v>137</v>
      </c>
      <c r="Q95" s="3">
        <v>30</v>
      </c>
      <c r="R95" s="241">
        <v>99</v>
      </c>
      <c r="S95" s="239">
        <v>15</v>
      </c>
      <c r="AF95" s="150"/>
      <c r="AG95" s="150"/>
    </row>
    <row r="96" spans="7:33" customFormat="1" x14ac:dyDescent="0.25">
      <c r="G96">
        <f t="shared" si="3"/>
        <v>89</v>
      </c>
      <c r="H96" t="s">
        <v>231</v>
      </c>
      <c r="J96">
        <f t="shared" si="1"/>
        <v>138</v>
      </c>
      <c r="K96" s="3">
        <v>49</v>
      </c>
      <c r="M96" s="150">
        <v>288</v>
      </c>
      <c r="N96" s="155">
        <v>30</v>
      </c>
      <c r="P96">
        <f t="shared" si="2"/>
        <v>138</v>
      </c>
      <c r="Q96" s="3">
        <v>30</v>
      </c>
      <c r="R96" s="241">
        <v>100</v>
      </c>
      <c r="S96" s="239">
        <v>15</v>
      </c>
      <c r="AF96" s="150"/>
      <c r="AG96" s="150"/>
    </row>
    <row r="97" spans="7:33" customFormat="1" x14ac:dyDescent="0.25">
      <c r="G97">
        <f t="shared" si="3"/>
        <v>90</v>
      </c>
      <c r="H97" t="s">
        <v>231</v>
      </c>
      <c r="J97">
        <f t="shared" si="1"/>
        <v>139</v>
      </c>
      <c r="K97" s="3">
        <v>49</v>
      </c>
      <c r="M97" s="150">
        <v>289</v>
      </c>
      <c r="N97" s="155">
        <v>30</v>
      </c>
      <c r="P97">
        <f t="shared" si="2"/>
        <v>139</v>
      </c>
      <c r="Q97" s="3">
        <v>30</v>
      </c>
      <c r="R97" s="241">
        <v>101</v>
      </c>
      <c r="S97" s="239">
        <v>15</v>
      </c>
      <c r="AF97" s="150"/>
      <c r="AG97" s="150"/>
    </row>
    <row r="98" spans="7:33" customFormat="1" x14ac:dyDescent="0.25">
      <c r="G98">
        <f t="shared" si="3"/>
        <v>91</v>
      </c>
      <c r="H98" t="s">
        <v>231</v>
      </c>
      <c r="J98">
        <f t="shared" si="1"/>
        <v>140</v>
      </c>
      <c r="K98" s="3">
        <v>49</v>
      </c>
      <c r="M98" s="150">
        <v>290</v>
      </c>
      <c r="N98" s="155">
        <v>30</v>
      </c>
      <c r="P98">
        <f t="shared" si="2"/>
        <v>140</v>
      </c>
      <c r="Q98" s="3">
        <v>30</v>
      </c>
      <c r="R98" s="241">
        <v>102</v>
      </c>
      <c r="S98" s="239">
        <v>15</v>
      </c>
      <c r="AF98" s="150"/>
      <c r="AG98" s="150"/>
    </row>
    <row r="99" spans="7:33" customFormat="1" x14ac:dyDescent="0.25">
      <c r="G99">
        <f t="shared" si="3"/>
        <v>92</v>
      </c>
      <c r="H99" t="s">
        <v>231</v>
      </c>
      <c r="J99">
        <f t="shared" si="1"/>
        <v>141</v>
      </c>
      <c r="K99" s="3">
        <v>49</v>
      </c>
      <c r="M99" s="150">
        <v>291</v>
      </c>
      <c r="N99" s="155">
        <v>30</v>
      </c>
      <c r="P99">
        <f t="shared" si="2"/>
        <v>141</v>
      </c>
      <c r="Q99" s="3">
        <v>30</v>
      </c>
      <c r="R99" s="241">
        <v>103</v>
      </c>
      <c r="S99" s="239">
        <v>15</v>
      </c>
      <c r="AF99" s="150"/>
      <c r="AG99" s="150"/>
    </row>
    <row r="100" spans="7:33" customFormat="1" x14ac:dyDescent="0.25">
      <c r="G100">
        <f t="shared" si="3"/>
        <v>93</v>
      </c>
      <c r="H100" t="s">
        <v>231</v>
      </c>
      <c r="J100">
        <f t="shared" si="1"/>
        <v>142</v>
      </c>
      <c r="K100" s="3">
        <v>49</v>
      </c>
      <c r="M100" s="150">
        <v>292</v>
      </c>
      <c r="N100" s="155">
        <v>30</v>
      </c>
      <c r="P100">
        <f t="shared" si="2"/>
        <v>142</v>
      </c>
      <c r="Q100" s="3">
        <v>30</v>
      </c>
      <c r="R100" s="241">
        <v>104</v>
      </c>
      <c r="S100" s="239">
        <v>15</v>
      </c>
      <c r="AF100" s="150"/>
      <c r="AG100" s="150"/>
    </row>
    <row r="101" spans="7:33" customFormat="1" x14ac:dyDescent="0.25">
      <c r="G101">
        <f t="shared" si="3"/>
        <v>94</v>
      </c>
      <c r="H101" t="s">
        <v>231</v>
      </c>
      <c r="J101">
        <f t="shared" si="1"/>
        <v>143</v>
      </c>
      <c r="K101" s="3">
        <v>49</v>
      </c>
      <c r="M101" s="150">
        <v>293</v>
      </c>
      <c r="N101" s="155">
        <v>30</v>
      </c>
      <c r="P101">
        <f t="shared" si="2"/>
        <v>143</v>
      </c>
      <c r="Q101" s="3">
        <v>30</v>
      </c>
      <c r="R101" s="241">
        <v>105</v>
      </c>
      <c r="S101" s="239">
        <v>15</v>
      </c>
      <c r="AF101" s="150"/>
      <c r="AG101" s="150"/>
    </row>
    <row r="102" spans="7:33" customFormat="1" x14ac:dyDescent="0.25">
      <c r="G102">
        <f t="shared" si="3"/>
        <v>95</v>
      </c>
      <c r="H102" t="s">
        <v>231</v>
      </c>
      <c r="J102">
        <f t="shared" si="1"/>
        <v>144</v>
      </c>
      <c r="K102" s="3">
        <v>49</v>
      </c>
      <c r="M102" s="150">
        <v>294</v>
      </c>
      <c r="N102" s="155">
        <v>30</v>
      </c>
      <c r="P102">
        <f t="shared" si="2"/>
        <v>144</v>
      </c>
      <c r="Q102" s="3">
        <v>30</v>
      </c>
      <c r="R102" s="241">
        <v>106</v>
      </c>
      <c r="S102" s="239">
        <v>15</v>
      </c>
      <c r="AF102" s="150"/>
      <c r="AG102" s="150"/>
    </row>
    <row r="103" spans="7:33" customFormat="1" x14ac:dyDescent="0.25">
      <c r="G103">
        <f t="shared" si="3"/>
        <v>96</v>
      </c>
      <c r="H103" t="s">
        <v>231</v>
      </c>
      <c r="J103">
        <f t="shared" si="1"/>
        <v>145</v>
      </c>
      <c r="K103" s="3">
        <v>49</v>
      </c>
      <c r="M103" s="150">
        <v>295</v>
      </c>
      <c r="N103" s="155">
        <v>30</v>
      </c>
      <c r="P103">
        <f t="shared" si="2"/>
        <v>145</v>
      </c>
      <c r="Q103" s="3">
        <v>30</v>
      </c>
      <c r="R103" s="241">
        <v>107</v>
      </c>
      <c r="S103" s="239">
        <v>15</v>
      </c>
      <c r="AF103" s="150"/>
      <c r="AG103" s="150"/>
    </row>
    <row r="104" spans="7:33" customFormat="1" x14ac:dyDescent="0.25">
      <c r="G104">
        <f t="shared" si="3"/>
        <v>97</v>
      </c>
      <c r="H104" t="s">
        <v>231</v>
      </c>
      <c r="J104">
        <f t="shared" si="1"/>
        <v>146</v>
      </c>
      <c r="K104" s="3">
        <v>49</v>
      </c>
      <c r="M104" s="150">
        <v>296</v>
      </c>
      <c r="N104" s="155">
        <v>30</v>
      </c>
      <c r="P104">
        <f t="shared" si="2"/>
        <v>146</v>
      </c>
      <c r="Q104" s="3">
        <v>30</v>
      </c>
      <c r="R104" s="241">
        <v>108</v>
      </c>
      <c r="S104" s="239">
        <v>15</v>
      </c>
      <c r="AF104" s="150"/>
      <c r="AG104" s="150"/>
    </row>
    <row r="105" spans="7:33" customFormat="1" x14ac:dyDescent="0.25">
      <c r="G105">
        <f t="shared" si="3"/>
        <v>98</v>
      </c>
      <c r="H105" t="s">
        <v>231</v>
      </c>
      <c r="J105">
        <f t="shared" si="1"/>
        <v>147</v>
      </c>
      <c r="K105" s="3">
        <v>49</v>
      </c>
      <c r="M105" s="150">
        <v>297</v>
      </c>
      <c r="N105" s="155">
        <v>30</v>
      </c>
      <c r="P105">
        <f t="shared" si="2"/>
        <v>147</v>
      </c>
      <c r="Q105" s="3">
        <v>30</v>
      </c>
      <c r="R105" s="241">
        <v>109</v>
      </c>
      <c r="S105" s="239">
        <v>15</v>
      </c>
      <c r="AF105" s="150"/>
      <c r="AG105" s="150"/>
    </row>
    <row r="106" spans="7:33" customFormat="1" x14ac:dyDescent="0.25">
      <c r="G106">
        <f t="shared" si="3"/>
        <v>99</v>
      </c>
      <c r="H106" t="s">
        <v>231</v>
      </c>
      <c r="J106">
        <f t="shared" si="1"/>
        <v>148</v>
      </c>
      <c r="K106" s="3">
        <v>49</v>
      </c>
      <c r="M106" s="150">
        <v>298</v>
      </c>
      <c r="N106" s="155">
        <v>30</v>
      </c>
      <c r="P106">
        <f t="shared" si="2"/>
        <v>148</v>
      </c>
      <c r="Q106" s="3">
        <v>30</v>
      </c>
      <c r="R106" s="241">
        <v>110</v>
      </c>
      <c r="S106" s="239">
        <v>15</v>
      </c>
      <c r="AF106" s="150"/>
      <c r="AG106" s="150"/>
    </row>
    <row r="107" spans="7:33" customFormat="1" x14ac:dyDescent="0.25">
      <c r="G107">
        <f t="shared" si="3"/>
        <v>100</v>
      </c>
      <c r="H107" t="s">
        <v>232</v>
      </c>
      <c r="J107">
        <f t="shared" si="1"/>
        <v>149</v>
      </c>
      <c r="K107" s="3">
        <v>49</v>
      </c>
      <c r="M107" s="150">
        <v>299</v>
      </c>
      <c r="N107" s="155">
        <v>30</v>
      </c>
      <c r="P107">
        <f t="shared" si="2"/>
        <v>149</v>
      </c>
      <c r="Q107" s="3">
        <v>30</v>
      </c>
      <c r="R107" s="241">
        <v>111</v>
      </c>
      <c r="S107" s="239">
        <v>15</v>
      </c>
      <c r="AF107" s="150"/>
      <c r="AG107" s="150"/>
    </row>
    <row r="108" spans="7:33" customFormat="1" x14ac:dyDescent="0.25">
      <c r="G108">
        <f t="shared" si="3"/>
        <v>101</v>
      </c>
      <c r="H108" t="s">
        <v>232</v>
      </c>
      <c r="J108">
        <f t="shared" si="1"/>
        <v>150</v>
      </c>
      <c r="K108" s="3">
        <v>49</v>
      </c>
      <c r="M108" s="150">
        <v>300</v>
      </c>
      <c r="N108" s="155">
        <v>30</v>
      </c>
      <c r="P108">
        <f t="shared" si="2"/>
        <v>150</v>
      </c>
      <c r="Q108" s="3">
        <v>30</v>
      </c>
      <c r="R108" s="241">
        <v>112</v>
      </c>
      <c r="S108" s="239">
        <v>15</v>
      </c>
      <c r="AF108" s="150"/>
      <c r="AG108" s="150"/>
    </row>
    <row r="109" spans="7:33" customFormat="1" x14ac:dyDescent="0.25">
      <c r="G109">
        <f t="shared" si="3"/>
        <v>102</v>
      </c>
      <c r="H109" t="s">
        <v>232</v>
      </c>
      <c r="J109">
        <f t="shared" si="1"/>
        <v>151</v>
      </c>
      <c r="K109" s="3">
        <v>49</v>
      </c>
      <c r="M109" s="150">
        <v>301</v>
      </c>
      <c r="N109" s="155">
        <v>30</v>
      </c>
      <c r="P109">
        <f t="shared" si="2"/>
        <v>151</v>
      </c>
      <c r="Q109" s="3">
        <v>30</v>
      </c>
      <c r="R109" s="241">
        <v>113</v>
      </c>
      <c r="S109" s="239">
        <v>15</v>
      </c>
      <c r="AF109" s="150"/>
      <c r="AG109" s="150"/>
    </row>
    <row r="110" spans="7:33" customFormat="1" x14ac:dyDescent="0.25">
      <c r="G110">
        <f t="shared" si="3"/>
        <v>103</v>
      </c>
      <c r="H110" t="s">
        <v>232</v>
      </c>
      <c r="J110">
        <f t="shared" si="1"/>
        <v>152</v>
      </c>
      <c r="K110" s="3">
        <v>49</v>
      </c>
      <c r="M110" s="150">
        <v>302</v>
      </c>
      <c r="N110" s="155">
        <v>30</v>
      </c>
      <c r="P110">
        <f t="shared" si="2"/>
        <v>152</v>
      </c>
      <c r="Q110" s="3">
        <v>30</v>
      </c>
      <c r="R110" s="241">
        <v>114</v>
      </c>
      <c r="S110" s="239">
        <v>15</v>
      </c>
      <c r="AF110" s="150"/>
      <c r="AG110" s="150"/>
    </row>
    <row r="111" spans="7:33" customFormat="1" x14ac:dyDescent="0.25">
      <c r="G111">
        <f t="shared" si="3"/>
        <v>104</v>
      </c>
      <c r="H111" t="s">
        <v>232</v>
      </c>
      <c r="J111">
        <f t="shared" si="1"/>
        <v>153</v>
      </c>
      <c r="K111" s="3">
        <v>49</v>
      </c>
      <c r="M111" s="150">
        <v>303</v>
      </c>
      <c r="N111" s="155">
        <v>30</v>
      </c>
      <c r="P111">
        <f t="shared" si="2"/>
        <v>153</v>
      </c>
      <c r="Q111" s="3">
        <v>30</v>
      </c>
      <c r="R111" s="241">
        <v>115</v>
      </c>
      <c r="S111" s="239">
        <v>15</v>
      </c>
      <c r="AF111" s="150"/>
      <c r="AG111" s="150"/>
    </row>
    <row r="112" spans="7:33" customFormat="1" x14ac:dyDescent="0.25">
      <c r="G112">
        <f t="shared" si="3"/>
        <v>105</v>
      </c>
      <c r="H112" t="s">
        <v>232</v>
      </c>
      <c r="J112">
        <f t="shared" si="1"/>
        <v>154</v>
      </c>
      <c r="K112" s="3">
        <v>49</v>
      </c>
      <c r="M112" s="150">
        <v>304</v>
      </c>
      <c r="N112" s="155">
        <v>30</v>
      </c>
      <c r="P112">
        <f t="shared" si="2"/>
        <v>154</v>
      </c>
      <c r="Q112" s="3">
        <v>30</v>
      </c>
      <c r="R112" s="241">
        <v>116</v>
      </c>
      <c r="S112" s="239">
        <v>15</v>
      </c>
      <c r="AF112" s="150"/>
      <c r="AG112" s="150"/>
    </row>
    <row r="113" spans="7:33" customFormat="1" x14ac:dyDescent="0.25">
      <c r="G113">
        <f t="shared" si="3"/>
        <v>106</v>
      </c>
      <c r="H113" t="s">
        <v>232</v>
      </c>
      <c r="J113">
        <f t="shared" si="1"/>
        <v>155</v>
      </c>
      <c r="K113" s="3">
        <v>49</v>
      </c>
      <c r="M113" s="150">
        <v>305</v>
      </c>
      <c r="N113" s="155">
        <v>30</v>
      </c>
      <c r="P113">
        <f t="shared" si="2"/>
        <v>155</v>
      </c>
      <c r="Q113" s="3">
        <v>30</v>
      </c>
      <c r="R113" s="241">
        <v>117</v>
      </c>
      <c r="S113" s="239">
        <v>15</v>
      </c>
      <c r="AF113" s="150"/>
      <c r="AG113" s="150"/>
    </row>
    <row r="114" spans="7:33" customFormat="1" x14ac:dyDescent="0.25">
      <c r="G114">
        <f t="shared" si="3"/>
        <v>107</v>
      </c>
      <c r="H114" t="s">
        <v>232</v>
      </c>
      <c r="J114">
        <f t="shared" si="1"/>
        <v>156</v>
      </c>
      <c r="K114" s="3">
        <v>49</v>
      </c>
      <c r="M114" s="150">
        <v>306</v>
      </c>
      <c r="N114" s="155">
        <v>30</v>
      </c>
      <c r="P114">
        <f t="shared" si="2"/>
        <v>156</v>
      </c>
      <c r="Q114" s="3">
        <v>30</v>
      </c>
      <c r="R114" s="241">
        <v>118</v>
      </c>
      <c r="S114" s="239">
        <v>15</v>
      </c>
      <c r="AF114" s="150"/>
      <c r="AG114" s="150"/>
    </row>
    <row r="115" spans="7:33" customFormat="1" x14ac:dyDescent="0.25">
      <c r="G115">
        <f t="shared" si="3"/>
        <v>108</v>
      </c>
      <c r="H115" t="s">
        <v>232</v>
      </c>
      <c r="J115">
        <f t="shared" si="1"/>
        <v>157</v>
      </c>
      <c r="K115" s="3">
        <v>49</v>
      </c>
      <c r="M115" s="150">
        <v>307</v>
      </c>
      <c r="N115" s="155">
        <v>30</v>
      </c>
      <c r="P115">
        <f t="shared" si="2"/>
        <v>157</v>
      </c>
      <c r="Q115" s="3">
        <v>30</v>
      </c>
      <c r="R115" s="241">
        <v>119</v>
      </c>
      <c r="S115" s="239">
        <v>15</v>
      </c>
      <c r="AF115" s="150"/>
      <c r="AG115" s="150"/>
    </row>
    <row r="116" spans="7:33" customFormat="1" x14ac:dyDescent="0.25">
      <c r="G116">
        <f t="shared" si="3"/>
        <v>109</v>
      </c>
      <c r="H116" t="s">
        <v>232</v>
      </c>
      <c r="J116">
        <f t="shared" si="1"/>
        <v>158</v>
      </c>
      <c r="K116" s="3">
        <v>49</v>
      </c>
      <c r="M116" s="150">
        <v>308</v>
      </c>
      <c r="N116" s="155">
        <v>30</v>
      </c>
      <c r="P116">
        <f t="shared" si="2"/>
        <v>158</v>
      </c>
      <c r="Q116" s="3">
        <v>30</v>
      </c>
      <c r="R116" s="241">
        <v>120</v>
      </c>
      <c r="S116" s="239">
        <v>15</v>
      </c>
      <c r="AF116" s="150"/>
      <c r="AG116" s="150"/>
    </row>
    <row r="117" spans="7:33" customFormat="1" x14ac:dyDescent="0.25">
      <c r="G117">
        <f t="shared" si="3"/>
        <v>110</v>
      </c>
      <c r="H117" t="s">
        <v>232</v>
      </c>
      <c r="J117">
        <f t="shared" si="1"/>
        <v>159</v>
      </c>
      <c r="K117" s="3">
        <v>49</v>
      </c>
      <c r="M117" s="150">
        <v>309</v>
      </c>
      <c r="N117" s="155">
        <v>30</v>
      </c>
      <c r="P117">
        <f t="shared" si="2"/>
        <v>159</v>
      </c>
      <c r="Q117" s="3">
        <v>30</v>
      </c>
      <c r="R117" s="241">
        <v>121</v>
      </c>
      <c r="S117" s="239">
        <v>15</v>
      </c>
      <c r="AF117" s="150"/>
      <c r="AG117" s="150"/>
    </row>
    <row r="118" spans="7:33" customFormat="1" x14ac:dyDescent="0.25">
      <c r="G118">
        <f t="shared" si="3"/>
        <v>111</v>
      </c>
      <c r="H118" t="s">
        <v>232</v>
      </c>
      <c r="J118">
        <f t="shared" si="1"/>
        <v>160</v>
      </c>
      <c r="K118" s="3">
        <v>49</v>
      </c>
      <c r="M118" s="150">
        <v>310</v>
      </c>
      <c r="N118" s="155">
        <v>30</v>
      </c>
      <c r="P118">
        <f t="shared" si="2"/>
        <v>160</v>
      </c>
      <c r="Q118" s="3">
        <v>30</v>
      </c>
      <c r="R118" s="241">
        <v>122</v>
      </c>
      <c r="S118" s="239">
        <v>15</v>
      </c>
      <c r="AF118" s="150"/>
      <c r="AG118" s="150"/>
    </row>
    <row r="119" spans="7:33" customFormat="1" x14ac:dyDescent="0.25">
      <c r="G119">
        <f t="shared" si="3"/>
        <v>112</v>
      </c>
      <c r="H119" t="s">
        <v>232</v>
      </c>
      <c r="J119">
        <f t="shared" si="1"/>
        <v>161</v>
      </c>
      <c r="K119" s="3">
        <v>49</v>
      </c>
      <c r="M119" s="150">
        <v>311</v>
      </c>
      <c r="N119" s="155">
        <v>30</v>
      </c>
      <c r="P119">
        <f t="shared" si="2"/>
        <v>161</v>
      </c>
      <c r="Q119" s="3">
        <v>30</v>
      </c>
      <c r="R119" s="241">
        <v>123</v>
      </c>
      <c r="S119" s="239">
        <v>15</v>
      </c>
      <c r="AF119" s="150"/>
      <c r="AG119" s="150"/>
    </row>
    <row r="120" spans="7:33" customFormat="1" x14ac:dyDescent="0.25">
      <c r="G120">
        <f t="shared" si="3"/>
        <v>113</v>
      </c>
      <c r="H120" t="s">
        <v>232</v>
      </c>
      <c r="J120">
        <f t="shared" si="1"/>
        <v>162</v>
      </c>
      <c r="K120" s="3">
        <v>49</v>
      </c>
      <c r="M120" s="150">
        <v>312</v>
      </c>
      <c r="N120" s="155">
        <v>30</v>
      </c>
      <c r="P120">
        <f t="shared" si="2"/>
        <v>162</v>
      </c>
      <c r="Q120" s="3">
        <v>30</v>
      </c>
      <c r="R120" s="241">
        <v>124</v>
      </c>
      <c r="S120" s="239">
        <v>15</v>
      </c>
      <c r="AF120" s="150"/>
      <c r="AG120" s="150"/>
    </row>
    <row r="121" spans="7:33" customFormat="1" x14ac:dyDescent="0.25">
      <c r="G121">
        <f t="shared" si="3"/>
        <v>114</v>
      </c>
      <c r="H121" t="s">
        <v>232</v>
      </c>
      <c r="J121">
        <f t="shared" si="1"/>
        <v>163</v>
      </c>
      <c r="K121" s="3">
        <v>49</v>
      </c>
      <c r="M121" s="150">
        <v>313</v>
      </c>
      <c r="N121" s="155">
        <v>30</v>
      </c>
      <c r="P121">
        <f t="shared" si="2"/>
        <v>163</v>
      </c>
      <c r="Q121" s="3">
        <v>30</v>
      </c>
      <c r="R121" s="241">
        <v>125</v>
      </c>
      <c r="S121" s="239">
        <v>15</v>
      </c>
      <c r="AF121" s="150"/>
      <c r="AG121" s="150"/>
    </row>
    <row r="122" spans="7:33" customFormat="1" x14ac:dyDescent="0.25">
      <c r="G122">
        <f t="shared" si="3"/>
        <v>115</v>
      </c>
      <c r="H122" t="s">
        <v>232</v>
      </c>
      <c r="J122">
        <f t="shared" si="1"/>
        <v>164</v>
      </c>
      <c r="K122" s="3">
        <v>49</v>
      </c>
      <c r="M122" s="150">
        <v>314</v>
      </c>
      <c r="N122" s="155">
        <v>30</v>
      </c>
      <c r="P122">
        <f t="shared" si="2"/>
        <v>164</v>
      </c>
      <c r="Q122" s="3">
        <v>30</v>
      </c>
      <c r="R122" s="241">
        <v>126</v>
      </c>
      <c r="S122" s="239">
        <v>15</v>
      </c>
      <c r="AF122" s="150"/>
      <c r="AG122" s="150"/>
    </row>
    <row r="123" spans="7:33" customFormat="1" x14ac:dyDescent="0.25">
      <c r="G123">
        <f t="shared" si="3"/>
        <v>116</v>
      </c>
      <c r="H123" t="s">
        <v>232</v>
      </c>
      <c r="J123">
        <f t="shared" ref="J123:J186" si="4">+J122+1</f>
        <v>165</v>
      </c>
      <c r="K123" s="3">
        <v>49</v>
      </c>
      <c r="M123" s="150">
        <v>315</v>
      </c>
      <c r="N123" s="155">
        <v>30</v>
      </c>
      <c r="P123">
        <f t="shared" ref="P123:P186" si="5">+P122+1</f>
        <v>165</v>
      </c>
      <c r="Q123" s="3">
        <v>30</v>
      </c>
      <c r="R123" s="241">
        <v>127</v>
      </c>
      <c r="S123" s="239">
        <v>15</v>
      </c>
      <c r="AF123" s="150"/>
      <c r="AG123" s="150"/>
    </row>
    <row r="124" spans="7:33" customFormat="1" x14ac:dyDescent="0.25">
      <c r="G124">
        <f t="shared" si="3"/>
        <v>117</v>
      </c>
      <c r="H124" t="s">
        <v>232</v>
      </c>
      <c r="J124">
        <f t="shared" si="4"/>
        <v>166</v>
      </c>
      <c r="K124" s="3">
        <v>49</v>
      </c>
      <c r="M124" s="150">
        <v>316</v>
      </c>
      <c r="N124" s="155">
        <v>30</v>
      </c>
      <c r="P124">
        <f t="shared" si="5"/>
        <v>166</v>
      </c>
      <c r="Q124" s="3">
        <v>30</v>
      </c>
      <c r="R124" s="241">
        <v>128</v>
      </c>
      <c r="S124" s="239">
        <v>15</v>
      </c>
      <c r="AF124" s="150"/>
      <c r="AG124" s="150"/>
    </row>
    <row r="125" spans="7:33" customFormat="1" x14ac:dyDescent="0.25">
      <c r="G125">
        <f t="shared" si="3"/>
        <v>118</v>
      </c>
      <c r="H125" t="s">
        <v>232</v>
      </c>
      <c r="J125">
        <f t="shared" si="4"/>
        <v>167</v>
      </c>
      <c r="K125" s="3">
        <v>49</v>
      </c>
      <c r="M125" s="150">
        <v>317</v>
      </c>
      <c r="N125" s="155">
        <v>30</v>
      </c>
      <c r="P125">
        <f t="shared" si="5"/>
        <v>167</v>
      </c>
      <c r="Q125" s="3">
        <v>30</v>
      </c>
      <c r="R125" s="241">
        <v>129</v>
      </c>
      <c r="S125" s="239">
        <v>15</v>
      </c>
      <c r="AF125" s="150"/>
      <c r="AG125" s="150"/>
    </row>
    <row r="126" spans="7:33" customFormat="1" x14ac:dyDescent="0.25">
      <c r="G126">
        <f t="shared" si="3"/>
        <v>119</v>
      </c>
      <c r="H126" t="s">
        <v>232</v>
      </c>
      <c r="J126">
        <f t="shared" si="4"/>
        <v>168</v>
      </c>
      <c r="K126" s="3">
        <v>49</v>
      </c>
      <c r="M126" s="150">
        <v>318</v>
      </c>
      <c r="N126" s="155">
        <v>30</v>
      </c>
      <c r="P126">
        <f t="shared" si="5"/>
        <v>168</v>
      </c>
      <c r="Q126" s="3">
        <v>30</v>
      </c>
      <c r="R126" s="241">
        <v>130</v>
      </c>
      <c r="S126" s="239">
        <v>15</v>
      </c>
      <c r="AF126" s="150"/>
      <c r="AG126" s="150"/>
    </row>
    <row r="127" spans="7:33" customFormat="1" x14ac:dyDescent="0.25">
      <c r="G127">
        <f t="shared" si="3"/>
        <v>120</v>
      </c>
      <c r="H127" t="s">
        <v>232</v>
      </c>
      <c r="J127">
        <f t="shared" si="4"/>
        <v>169</v>
      </c>
      <c r="K127" s="3">
        <v>49</v>
      </c>
      <c r="M127" s="150">
        <v>319</v>
      </c>
      <c r="N127" s="155">
        <v>30</v>
      </c>
      <c r="P127">
        <f t="shared" si="5"/>
        <v>169</v>
      </c>
      <c r="Q127" s="3">
        <v>30</v>
      </c>
      <c r="R127" s="241">
        <v>131</v>
      </c>
      <c r="S127" s="239">
        <v>15</v>
      </c>
      <c r="AF127" s="150"/>
      <c r="AG127" s="150"/>
    </row>
    <row r="128" spans="7:33" customFormat="1" x14ac:dyDescent="0.25">
      <c r="G128">
        <f t="shared" si="3"/>
        <v>121</v>
      </c>
      <c r="H128" t="s">
        <v>232</v>
      </c>
      <c r="J128">
        <f t="shared" si="4"/>
        <v>170</v>
      </c>
      <c r="K128" s="3">
        <v>49</v>
      </c>
      <c r="M128" s="150">
        <v>320</v>
      </c>
      <c r="N128" s="155">
        <v>30</v>
      </c>
      <c r="P128">
        <f t="shared" si="5"/>
        <v>170</v>
      </c>
      <c r="Q128" s="3">
        <v>30</v>
      </c>
      <c r="R128" s="241">
        <v>132</v>
      </c>
      <c r="S128" s="239">
        <v>15</v>
      </c>
      <c r="AF128" s="150"/>
      <c r="AG128" s="150"/>
    </row>
    <row r="129" spans="7:33" customFormat="1" x14ac:dyDescent="0.25">
      <c r="G129">
        <f t="shared" si="3"/>
        <v>122</v>
      </c>
      <c r="H129" t="s">
        <v>232</v>
      </c>
      <c r="J129">
        <f t="shared" si="4"/>
        <v>171</v>
      </c>
      <c r="K129" s="3">
        <v>49</v>
      </c>
      <c r="M129" s="150">
        <v>321</v>
      </c>
      <c r="N129" s="155">
        <v>30</v>
      </c>
      <c r="P129">
        <f t="shared" si="5"/>
        <v>171</v>
      </c>
      <c r="Q129" s="3">
        <v>30</v>
      </c>
      <c r="R129" s="241">
        <v>133</v>
      </c>
      <c r="S129" s="239">
        <v>15</v>
      </c>
      <c r="AF129" s="150"/>
      <c r="AG129" s="150"/>
    </row>
    <row r="130" spans="7:33" customFormat="1" x14ac:dyDescent="0.25">
      <c r="G130">
        <f t="shared" si="3"/>
        <v>123</v>
      </c>
      <c r="H130" t="s">
        <v>232</v>
      </c>
      <c r="J130">
        <f t="shared" si="4"/>
        <v>172</v>
      </c>
      <c r="K130" s="3">
        <v>49</v>
      </c>
      <c r="M130" s="150">
        <v>322</v>
      </c>
      <c r="N130" s="155">
        <v>30</v>
      </c>
      <c r="P130">
        <f t="shared" si="5"/>
        <v>172</v>
      </c>
      <c r="Q130" s="3">
        <v>30</v>
      </c>
      <c r="R130" s="241">
        <v>134</v>
      </c>
      <c r="S130" s="239">
        <v>15</v>
      </c>
      <c r="AF130" s="150"/>
      <c r="AG130" s="150"/>
    </row>
    <row r="131" spans="7:33" customFormat="1" x14ac:dyDescent="0.25">
      <c r="G131">
        <f t="shared" si="3"/>
        <v>124</v>
      </c>
      <c r="H131" t="s">
        <v>232</v>
      </c>
      <c r="J131">
        <f t="shared" si="4"/>
        <v>173</v>
      </c>
      <c r="K131" s="3">
        <v>49</v>
      </c>
      <c r="M131" s="150">
        <v>323</v>
      </c>
      <c r="N131" s="155">
        <v>30</v>
      </c>
      <c r="P131">
        <f t="shared" si="5"/>
        <v>173</v>
      </c>
      <c r="Q131" s="3">
        <v>30</v>
      </c>
      <c r="R131" s="241">
        <v>135</v>
      </c>
      <c r="S131" s="239">
        <v>15</v>
      </c>
      <c r="AF131" s="150"/>
      <c r="AG131" s="150"/>
    </row>
    <row r="132" spans="7:33" customFormat="1" x14ac:dyDescent="0.25">
      <c r="G132">
        <f t="shared" si="3"/>
        <v>125</v>
      </c>
      <c r="H132" t="s">
        <v>232</v>
      </c>
      <c r="J132">
        <f t="shared" si="4"/>
        <v>174</v>
      </c>
      <c r="K132" s="3">
        <v>49</v>
      </c>
      <c r="M132" s="150">
        <v>324</v>
      </c>
      <c r="N132" s="155">
        <v>30</v>
      </c>
      <c r="P132">
        <f t="shared" si="5"/>
        <v>174</v>
      </c>
      <c r="Q132" s="3">
        <v>30</v>
      </c>
      <c r="R132" s="241">
        <v>136</v>
      </c>
      <c r="S132" s="239">
        <v>15</v>
      </c>
      <c r="AF132" s="150"/>
      <c r="AG132" s="150"/>
    </row>
    <row r="133" spans="7:33" customFormat="1" x14ac:dyDescent="0.25">
      <c r="G133">
        <f t="shared" si="3"/>
        <v>126</v>
      </c>
      <c r="H133" t="s">
        <v>232</v>
      </c>
      <c r="J133">
        <f t="shared" si="4"/>
        <v>175</v>
      </c>
      <c r="K133" s="3">
        <v>49</v>
      </c>
      <c r="M133" s="150">
        <v>325</v>
      </c>
      <c r="N133" s="155">
        <v>30</v>
      </c>
      <c r="P133">
        <f t="shared" si="5"/>
        <v>175</v>
      </c>
      <c r="Q133" s="3">
        <v>30</v>
      </c>
      <c r="R133" s="241">
        <v>137</v>
      </c>
      <c r="S133" s="239">
        <v>15</v>
      </c>
      <c r="AF133" s="150"/>
      <c r="AG133" s="150"/>
    </row>
    <row r="134" spans="7:33" customFormat="1" x14ac:dyDescent="0.25">
      <c r="G134">
        <f t="shared" si="3"/>
        <v>127</v>
      </c>
      <c r="H134" t="s">
        <v>232</v>
      </c>
      <c r="J134">
        <f t="shared" si="4"/>
        <v>176</v>
      </c>
      <c r="K134" s="3">
        <v>49</v>
      </c>
      <c r="M134" s="150">
        <v>326</v>
      </c>
      <c r="N134" s="155">
        <v>30</v>
      </c>
      <c r="P134">
        <f t="shared" si="5"/>
        <v>176</v>
      </c>
      <c r="Q134" s="3">
        <v>30</v>
      </c>
      <c r="R134" s="241">
        <v>138</v>
      </c>
      <c r="S134" s="239">
        <v>15</v>
      </c>
      <c r="AF134" s="150"/>
      <c r="AG134" s="150"/>
    </row>
    <row r="135" spans="7:33" customFormat="1" x14ac:dyDescent="0.25">
      <c r="G135">
        <f t="shared" si="3"/>
        <v>128</v>
      </c>
      <c r="H135" t="s">
        <v>232</v>
      </c>
      <c r="J135">
        <f t="shared" si="4"/>
        <v>177</v>
      </c>
      <c r="K135" s="3">
        <v>49</v>
      </c>
      <c r="M135" s="150">
        <v>327</v>
      </c>
      <c r="N135" s="155">
        <v>30</v>
      </c>
      <c r="P135">
        <f t="shared" si="5"/>
        <v>177</v>
      </c>
      <c r="Q135" s="3">
        <v>30</v>
      </c>
      <c r="R135" s="241">
        <v>139</v>
      </c>
      <c r="S135" s="239">
        <v>15</v>
      </c>
      <c r="AF135" s="150"/>
      <c r="AG135" s="150"/>
    </row>
    <row r="136" spans="7:33" customFormat="1" x14ac:dyDescent="0.25">
      <c r="G136">
        <f t="shared" si="3"/>
        <v>129</v>
      </c>
      <c r="H136" t="s">
        <v>232</v>
      </c>
      <c r="J136">
        <f t="shared" si="4"/>
        <v>178</v>
      </c>
      <c r="K136" s="3">
        <v>49</v>
      </c>
      <c r="M136" s="150">
        <v>328</v>
      </c>
      <c r="N136" s="155">
        <v>30</v>
      </c>
      <c r="P136">
        <f t="shared" si="5"/>
        <v>178</v>
      </c>
      <c r="Q136" s="3">
        <v>30</v>
      </c>
      <c r="R136" s="241">
        <v>140</v>
      </c>
      <c r="S136" s="239">
        <v>15</v>
      </c>
      <c r="AF136" s="150"/>
      <c r="AG136" s="150"/>
    </row>
    <row r="137" spans="7:33" customFormat="1" x14ac:dyDescent="0.25">
      <c r="G137">
        <f t="shared" si="3"/>
        <v>130</v>
      </c>
      <c r="H137" t="s">
        <v>232</v>
      </c>
      <c r="J137">
        <f t="shared" si="4"/>
        <v>179</v>
      </c>
      <c r="K137" s="3">
        <v>49</v>
      </c>
      <c r="M137" s="150">
        <v>329</v>
      </c>
      <c r="N137" s="155">
        <v>30</v>
      </c>
      <c r="P137">
        <f t="shared" si="5"/>
        <v>179</v>
      </c>
      <c r="Q137" s="3">
        <v>30</v>
      </c>
      <c r="R137" s="241">
        <v>141</v>
      </c>
      <c r="S137" s="239">
        <v>15</v>
      </c>
      <c r="AF137" s="150"/>
      <c r="AG137" s="150"/>
    </row>
    <row r="138" spans="7:33" customFormat="1" x14ac:dyDescent="0.25">
      <c r="G138">
        <f t="shared" ref="G138:G201" si="6">+G137+1</f>
        <v>131</v>
      </c>
      <c r="H138" t="s">
        <v>232</v>
      </c>
      <c r="J138">
        <f t="shared" si="4"/>
        <v>180</v>
      </c>
      <c r="K138" s="3">
        <v>49</v>
      </c>
      <c r="M138" s="150">
        <v>330</v>
      </c>
      <c r="N138" s="155">
        <v>30</v>
      </c>
      <c r="P138">
        <f t="shared" si="5"/>
        <v>180</v>
      </c>
      <c r="Q138" s="3">
        <v>30</v>
      </c>
      <c r="R138" s="241">
        <v>142</v>
      </c>
      <c r="S138" s="239">
        <v>15</v>
      </c>
      <c r="AF138" s="150"/>
      <c r="AG138" s="150"/>
    </row>
    <row r="139" spans="7:33" customFormat="1" x14ac:dyDescent="0.25">
      <c r="G139">
        <f t="shared" si="6"/>
        <v>132</v>
      </c>
      <c r="H139" t="s">
        <v>232</v>
      </c>
      <c r="J139">
        <f t="shared" si="4"/>
        <v>181</v>
      </c>
      <c r="K139" s="3">
        <v>49</v>
      </c>
      <c r="M139" s="150">
        <v>331</v>
      </c>
      <c r="N139" s="155">
        <v>30</v>
      </c>
      <c r="P139">
        <f t="shared" si="5"/>
        <v>181</v>
      </c>
      <c r="Q139" s="3">
        <v>30</v>
      </c>
      <c r="R139" s="241">
        <v>143</v>
      </c>
      <c r="S139" s="239">
        <v>15</v>
      </c>
      <c r="AF139" s="150"/>
      <c r="AG139" s="150"/>
    </row>
    <row r="140" spans="7:33" customFormat="1" x14ac:dyDescent="0.25">
      <c r="G140">
        <f t="shared" si="6"/>
        <v>133</v>
      </c>
      <c r="H140" t="s">
        <v>232</v>
      </c>
      <c r="J140">
        <f t="shared" si="4"/>
        <v>182</v>
      </c>
      <c r="K140" s="3">
        <v>49</v>
      </c>
      <c r="M140" s="150">
        <v>332</v>
      </c>
      <c r="N140" s="155">
        <v>30</v>
      </c>
      <c r="P140">
        <f t="shared" si="5"/>
        <v>182</v>
      </c>
      <c r="Q140" s="3">
        <v>30</v>
      </c>
      <c r="R140" s="241">
        <v>144</v>
      </c>
      <c r="S140" s="239">
        <v>15</v>
      </c>
      <c r="AF140" s="150"/>
      <c r="AG140" s="150"/>
    </row>
    <row r="141" spans="7:33" customFormat="1" x14ac:dyDescent="0.25">
      <c r="G141">
        <f t="shared" si="6"/>
        <v>134</v>
      </c>
      <c r="H141" t="s">
        <v>232</v>
      </c>
      <c r="J141">
        <f t="shared" si="4"/>
        <v>183</v>
      </c>
      <c r="K141" s="3">
        <v>49</v>
      </c>
      <c r="M141" s="150">
        <v>333</v>
      </c>
      <c r="N141" s="155">
        <v>30</v>
      </c>
      <c r="P141">
        <f t="shared" si="5"/>
        <v>183</v>
      </c>
      <c r="Q141" s="3">
        <v>30</v>
      </c>
      <c r="R141" s="241">
        <v>145</v>
      </c>
      <c r="S141" s="239">
        <v>15</v>
      </c>
      <c r="AF141" s="150"/>
      <c r="AG141" s="150"/>
    </row>
    <row r="142" spans="7:33" customFormat="1" x14ac:dyDescent="0.25">
      <c r="G142">
        <f t="shared" si="6"/>
        <v>135</v>
      </c>
      <c r="H142" t="s">
        <v>232</v>
      </c>
      <c r="J142">
        <f t="shared" si="4"/>
        <v>184</v>
      </c>
      <c r="K142" s="3">
        <v>49</v>
      </c>
      <c r="M142" s="150">
        <v>334</v>
      </c>
      <c r="N142" s="155">
        <v>30</v>
      </c>
      <c r="P142">
        <f t="shared" si="5"/>
        <v>184</v>
      </c>
      <c r="Q142" s="3">
        <v>30</v>
      </c>
      <c r="R142" s="241">
        <v>146</v>
      </c>
      <c r="S142" s="239">
        <v>15</v>
      </c>
      <c r="AF142" s="150"/>
      <c r="AG142" s="150"/>
    </row>
    <row r="143" spans="7:33" customFormat="1" x14ac:dyDescent="0.25">
      <c r="G143">
        <f t="shared" si="6"/>
        <v>136</v>
      </c>
      <c r="H143" t="s">
        <v>232</v>
      </c>
      <c r="J143">
        <f t="shared" si="4"/>
        <v>185</v>
      </c>
      <c r="K143" s="3">
        <v>49</v>
      </c>
      <c r="M143" s="150">
        <v>335</v>
      </c>
      <c r="N143" s="155">
        <v>30</v>
      </c>
      <c r="P143">
        <f t="shared" si="5"/>
        <v>185</v>
      </c>
      <c r="Q143" s="3">
        <v>30</v>
      </c>
      <c r="R143" s="241">
        <v>147</v>
      </c>
      <c r="S143" s="239">
        <v>15</v>
      </c>
      <c r="AF143" s="150"/>
      <c r="AG143" s="150"/>
    </row>
    <row r="144" spans="7:33" customFormat="1" x14ac:dyDescent="0.25">
      <c r="G144">
        <f t="shared" si="6"/>
        <v>137</v>
      </c>
      <c r="H144" t="s">
        <v>232</v>
      </c>
      <c r="J144">
        <f t="shared" si="4"/>
        <v>186</v>
      </c>
      <c r="K144" s="3">
        <v>49</v>
      </c>
      <c r="M144" s="150">
        <v>336</v>
      </c>
      <c r="N144" s="155">
        <v>30</v>
      </c>
      <c r="P144">
        <f t="shared" si="5"/>
        <v>186</v>
      </c>
      <c r="Q144" s="3">
        <v>30</v>
      </c>
      <c r="R144" s="241">
        <v>148</v>
      </c>
      <c r="S144" s="239">
        <v>15</v>
      </c>
      <c r="AF144" s="150"/>
      <c r="AG144" s="150"/>
    </row>
    <row r="145" spans="7:33" customFormat="1" x14ac:dyDescent="0.25">
      <c r="G145">
        <f t="shared" si="6"/>
        <v>138</v>
      </c>
      <c r="H145" t="s">
        <v>232</v>
      </c>
      <c r="J145">
        <f t="shared" si="4"/>
        <v>187</v>
      </c>
      <c r="K145" s="3">
        <v>49</v>
      </c>
      <c r="M145" s="150">
        <v>337</v>
      </c>
      <c r="N145" s="155">
        <v>30</v>
      </c>
      <c r="P145">
        <f t="shared" si="5"/>
        <v>187</v>
      </c>
      <c r="Q145" s="3">
        <v>30</v>
      </c>
      <c r="R145" s="241">
        <v>149</v>
      </c>
      <c r="S145" s="239">
        <v>15</v>
      </c>
      <c r="AF145" s="150"/>
      <c r="AG145" s="150"/>
    </row>
    <row r="146" spans="7:33" customFormat="1" x14ac:dyDescent="0.25">
      <c r="G146">
        <f t="shared" si="6"/>
        <v>139</v>
      </c>
      <c r="H146" t="s">
        <v>232</v>
      </c>
      <c r="J146">
        <f t="shared" si="4"/>
        <v>188</v>
      </c>
      <c r="K146" s="3">
        <v>49</v>
      </c>
      <c r="M146" s="150">
        <v>338</v>
      </c>
      <c r="N146" s="155">
        <v>30</v>
      </c>
      <c r="P146">
        <f t="shared" si="5"/>
        <v>188</v>
      </c>
      <c r="Q146" s="3">
        <v>30</v>
      </c>
      <c r="R146" s="241">
        <v>150</v>
      </c>
      <c r="S146" s="239">
        <v>15</v>
      </c>
      <c r="AF146" s="150"/>
      <c r="AG146" s="150"/>
    </row>
    <row r="147" spans="7:33" customFormat="1" x14ac:dyDescent="0.25">
      <c r="G147">
        <f t="shared" si="6"/>
        <v>140</v>
      </c>
      <c r="H147" t="s">
        <v>232</v>
      </c>
      <c r="J147">
        <f t="shared" si="4"/>
        <v>189</v>
      </c>
      <c r="K147" s="3">
        <v>49</v>
      </c>
      <c r="M147" s="150">
        <v>339</v>
      </c>
      <c r="N147" s="155">
        <v>30</v>
      </c>
      <c r="P147">
        <f t="shared" si="5"/>
        <v>189</v>
      </c>
      <c r="Q147" s="3">
        <v>30</v>
      </c>
      <c r="R147" s="241">
        <v>151</v>
      </c>
      <c r="S147" s="239">
        <v>15</v>
      </c>
      <c r="AF147" s="150"/>
      <c r="AG147" s="150"/>
    </row>
    <row r="148" spans="7:33" customFormat="1" x14ac:dyDescent="0.25">
      <c r="G148">
        <f t="shared" si="6"/>
        <v>141</v>
      </c>
      <c r="H148" t="s">
        <v>232</v>
      </c>
      <c r="J148">
        <f t="shared" si="4"/>
        <v>190</v>
      </c>
      <c r="K148" s="3">
        <v>49</v>
      </c>
      <c r="M148" s="150">
        <v>340</v>
      </c>
      <c r="N148" s="155">
        <v>30</v>
      </c>
      <c r="P148">
        <f t="shared" si="5"/>
        <v>190</v>
      </c>
      <c r="Q148" s="3">
        <v>30</v>
      </c>
      <c r="R148" s="241">
        <v>152</v>
      </c>
      <c r="S148" s="239">
        <v>15</v>
      </c>
      <c r="AF148" s="150"/>
      <c r="AG148" s="150"/>
    </row>
    <row r="149" spans="7:33" customFormat="1" x14ac:dyDescent="0.25">
      <c r="G149">
        <f t="shared" si="6"/>
        <v>142</v>
      </c>
      <c r="H149" t="s">
        <v>232</v>
      </c>
      <c r="J149">
        <f t="shared" si="4"/>
        <v>191</v>
      </c>
      <c r="K149" s="3">
        <v>49</v>
      </c>
      <c r="M149" s="150">
        <v>341</v>
      </c>
      <c r="N149" s="155">
        <v>30</v>
      </c>
      <c r="P149">
        <f t="shared" si="5"/>
        <v>191</v>
      </c>
      <c r="Q149" s="3">
        <v>30</v>
      </c>
      <c r="R149" s="241">
        <v>153</v>
      </c>
      <c r="S149" s="239">
        <v>15</v>
      </c>
      <c r="AF149" s="150"/>
      <c r="AG149" s="150"/>
    </row>
    <row r="150" spans="7:33" customFormat="1" x14ac:dyDescent="0.25">
      <c r="G150">
        <f t="shared" si="6"/>
        <v>143</v>
      </c>
      <c r="H150" t="s">
        <v>232</v>
      </c>
      <c r="J150">
        <f t="shared" si="4"/>
        <v>192</v>
      </c>
      <c r="K150" s="3">
        <v>49</v>
      </c>
      <c r="M150" s="150">
        <v>342</v>
      </c>
      <c r="N150" s="155">
        <v>30</v>
      </c>
      <c r="P150">
        <f t="shared" si="5"/>
        <v>192</v>
      </c>
      <c r="Q150" s="3">
        <v>30</v>
      </c>
      <c r="R150" s="241">
        <v>154</v>
      </c>
      <c r="S150" s="239">
        <v>15</v>
      </c>
      <c r="AF150" s="150"/>
      <c r="AG150" s="150"/>
    </row>
    <row r="151" spans="7:33" customFormat="1" x14ac:dyDescent="0.25">
      <c r="G151">
        <f t="shared" si="6"/>
        <v>144</v>
      </c>
      <c r="H151" t="s">
        <v>232</v>
      </c>
      <c r="J151">
        <f t="shared" si="4"/>
        <v>193</v>
      </c>
      <c r="K151" s="3">
        <v>49</v>
      </c>
      <c r="M151" s="150">
        <v>343</v>
      </c>
      <c r="N151" s="155">
        <v>30</v>
      </c>
      <c r="P151">
        <f t="shared" si="5"/>
        <v>193</v>
      </c>
      <c r="Q151" s="3">
        <v>30</v>
      </c>
      <c r="R151" s="241">
        <v>155</v>
      </c>
      <c r="S151" s="239">
        <v>15</v>
      </c>
      <c r="AF151" s="150"/>
      <c r="AG151" s="150"/>
    </row>
    <row r="152" spans="7:33" customFormat="1" x14ac:dyDescent="0.25">
      <c r="G152">
        <f t="shared" si="6"/>
        <v>145</v>
      </c>
      <c r="H152" t="s">
        <v>232</v>
      </c>
      <c r="J152">
        <f t="shared" si="4"/>
        <v>194</v>
      </c>
      <c r="K152" s="3">
        <v>49</v>
      </c>
      <c r="M152" s="150">
        <v>344</v>
      </c>
      <c r="N152" s="155">
        <v>30</v>
      </c>
      <c r="P152">
        <f t="shared" si="5"/>
        <v>194</v>
      </c>
      <c r="Q152" s="3">
        <v>30</v>
      </c>
      <c r="R152" s="241">
        <v>156</v>
      </c>
      <c r="S152" s="239">
        <v>15</v>
      </c>
      <c r="AF152" s="150"/>
      <c r="AG152" s="150"/>
    </row>
    <row r="153" spans="7:33" customFormat="1" x14ac:dyDescent="0.25">
      <c r="G153">
        <f t="shared" si="6"/>
        <v>146</v>
      </c>
      <c r="H153" t="s">
        <v>232</v>
      </c>
      <c r="J153">
        <f t="shared" si="4"/>
        <v>195</v>
      </c>
      <c r="K153" s="3">
        <v>49</v>
      </c>
      <c r="M153" s="150">
        <v>345</v>
      </c>
      <c r="N153" s="155">
        <v>30</v>
      </c>
      <c r="P153">
        <f t="shared" si="5"/>
        <v>195</v>
      </c>
      <c r="Q153" s="3">
        <v>30</v>
      </c>
      <c r="R153" s="241">
        <v>157</v>
      </c>
      <c r="S153" s="239">
        <v>15</v>
      </c>
      <c r="AF153" s="150"/>
      <c r="AG153" s="150"/>
    </row>
    <row r="154" spans="7:33" customFormat="1" x14ac:dyDescent="0.25">
      <c r="G154">
        <f t="shared" si="6"/>
        <v>147</v>
      </c>
      <c r="H154" t="s">
        <v>232</v>
      </c>
      <c r="J154">
        <f t="shared" si="4"/>
        <v>196</v>
      </c>
      <c r="K154" s="3">
        <v>49</v>
      </c>
      <c r="M154" s="150">
        <v>346</v>
      </c>
      <c r="N154" s="155">
        <v>30</v>
      </c>
      <c r="P154">
        <f t="shared" si="5"/>
        <v>196</v>
      </c>
      <c r="Q154" s="3">
        <v>30</v>
      </c>
      <c r="R154" s="241">
        <v>158</v>
      </c>
      <c r="S154" s="239">
        <v>15</v>
      </c>
      <c r="AF154" s="150"/>
      <c r="AG154" s="150"/>
    </row>
    <row r="155" spans="7:33" customFormat="1" x14ac:dyDescent="0.25">
      <c r="G155">
        <f t="shared" si="6"/>
        <v>148</v>
      </c>
      <c r="H155" t="s">
        <v>232</v>
      </c>
      <c r="J155">
        <f t="shared" si="4"/>
        <v>197</v>
      </c>
      <c r="K155" s="3">
        <v>49</v>
      </c>
      <c r="M155" s="150">
        <v>347</v>
      </c>
      <c r="N155" s="155">
        <v>30</v>
      </c>
      <c r="P155">
        <f t="shared" si="5"/>
        <v>197</v>
      </c>
      <c r="Q155" s="3">
        <v>30</v>
      </c>
      <c r="R155" s="241">
        <v>159</v>
      </c>
      <c r="S155" s="239">
        <v>15</v>
      </c>
      <c r="AF155" s="150"/>
      <c r="AG155" s="150"/>
    </row>
    <row r="156" spans="7:33" customFormat="1" x14ac:dyDescent="0.25">
      <c r="G156">
        <f t="shared" si="6"/>
        <v>149</v>
      </c>
      <c r="H156" t="s">
        <v>232</v>
      </c>
      <c r="J156">
        <f t="shared" si="4"/>
        <v>198</v>
      </c>
      <c r="K156" s="3">
        <v>49</v>
      </c>
      <c r="M156" s="150">
        <v>348</v>
      </c>
      <c r="N156" s="155">
        <v>30</v>
      </c>
      <c r="P156">
        <f t="shared" si="5"/>
        <v>198</v>
      </c>
      <c r="Q156" s="3">
        <v>30</v>
      </c>
      <c r="R156" s="241">
        <v>160</v>
      </c>
      <c r="S156" s="239">
        <v>15</v>
      </c>
      <c r="AF156" s="150"/>
      <c r="AG156" s="150"/>
    </row>
    <row r="157" spans="7:33" customFormat="1" x14ac:dyDescent="0.25">
      <c r="G157">
        <f t="shared" si="6"/>
        <v>150</v>
      </c>
      <c r="H157" t="s">
        <v>232</v>
      </c>
      <c r="J157">
        <f t="shared" si="4"/>
        <v>199</v>
      </c>
      <c r="K157" s="3">
        <v>49</v>
      </c>
      <c r="M157" s="150">
        <v>349</v>
      </c>
      <c r="N157" s="155">
        <v>30</v>
      </c>
      <c r="P157">
        <f t="shared" si="5"/>
        <v>199</v>
      </c>
      <c r="Q157" s="3">
        <v>30</v>
      </c>
      <c r="R157" s="241">
        <v>161</v>
      </c>
      <c r="S157" s="239">
        <v>15</v>
      </c>
      <c r="AF157" s="150"/>
      <c r="AG157" s="150"/>
    </row>
    <row r="158" spans="7:33" customFormat="1" x14ac:dyDescent="0.25">
      <c r="G158">
        <f t="shared" si="6"/>
        <v>151</v>
      </c>
      <c r="H158" t="s">
        <v>232</v>
      </c>
      <c r="J158">
        <f t="shared" si="4"/>
        <v>200</v>
      </c>
      <c r="K158" s="3">
        <v>45</v>
      </c>
      <c r="M158" s="150">
        <v>350</v>
      </c>
      <c r="N158" s="155">
        <v>29</v>
      </c>
      <c r="P158">
        <f t="shared" si="5"/>
        <v>200</v>
      </c>
      <c r="Q158" s="3">
        <v>28</v>
      </c>
      <c r="R158" s="241">
        <v>162</v>
      </c>
      <c r="S158" s="239">
        <v>15</v>
      </c>
      <c r="AF158" s="150"/>
      <c r="AG158" s="150"/>
    </row>
    <row r="159" spans="7:33" customFormat="1" x14ac:dyDescent="0.25">
      <c r="G159">
        <f t="shared" si="6"/>
        <v>152</v>
      </c>
      <c r="H159" t="s">
        <v>232</v>
      </c>
      <c r="J159">
        <f t="shared" si="4"/>
        <v>201</v>
      </c>
      <c r="K159" s="3">
        <v>45</v>
      </c>
      <c r="M159" s="150">
        <v>351</v>
      </c>
      <c r="N159" s="155">
        <v>29</v>
      </c>
      <c r="P159">
        <f t="shared" si="5"/>
        <v>201</v>
      </c>
      <c r="Q159" s="3">
        <v>28</v>
      </c>
      <c r="R159" s="241">
        <v>163</v>
      </c>
      <c r="S159" s="239">
        <v>15</v>
      </c>
      <c r="AF159" s="150"/>
      <c r="AG159" s="150"/>
    </row>
    <row r="160" spans="7:33" customFormat="1" x14ac:dyDescent="0.25">
      <c r="G160">
        <f t="shared" si="6"/>
        <v>153</v>
      </c>
      <c r="H160" t="s">
        <v>232</v>
      </c>
      <c r="J160">
        <f t="shared" si="4"/>
        <v>202</v>
      </c>
      <c r="K160" s="3">
        <v>45</v>
      </c>
      <c r="M160" s="150">
        <v>352</v>
      </c>
      <c r="N160" s="155">
        <v>29</v>
      </c>
      <c r="P160">
        <f t="shared" si="5"/>
        <v>202</v>
      </c>
      <c r="Q160" s="3">
        <v>28</v>
      </c>
      <c r="R160" s="241">
        <v>164</v>
      </c>
      <c r="S160" s="239">
        <v>15</v>
      </c>
      <c r="AF160" s="150"/>
      <c r="AG160" s="150"/>
    </row>
    <row r="161" spans="7:33" customFormat="1" x14ac:dyDescent="0.25">
      <c r="G161">
        <f t="shared" si="6"/>
        <v>154</v>
      </c>
      <c r="H161" t="s">
        <v>232</v>
      </c>
      <c r="J161">
        <f t="shared" si="4"/>
        <v>203</v>
      </c>
      <c r="K161" s="3">
        <v>45</v>
      </c>
      <c r="M161" s="150">
        <v>353</v>
      </c>
      <c r="N161" s="155">
        <v>29</v>
      </c>
      <c r="P161">
        <f t="shared" si="5"/>
        <v>203</v>
      </c>
      <c r="Q161" s="3">
        <v>28</v>
      </c>
      <c r="R161" s="241">
        <v>165</v>
      </c>
      <c r="S161" s="239">
        <v>15</v>
      </c>
      <c r="AF161" s="150"/>
      <c r="AG161" s="150"/>
    </row>
    <row r="162" spans="7:33" customFormat="1" x14ac:dyDescent="0.25">
      <c r="G162">
        <f t="shared" si="6"/>
        <v>155</v>
      </c>
      <c r="H162" t="s">
        <v>232</v>
      </c>
      <c r="J162">
        <f t="shared" si="4"/>
        <v>204</v>
      </c>
      <c r="K162" s="3">
        <v>45</v>
      </c>
      <c r="M162" s="150">
        <v>354</v>
      </c>
      <c r="N162" s="155">
        <v>29</v>
      </c>
      <c r="P162">
        <f t="shared" si="5"/>
        <v>204</v>
      </c>
      <c r="Q162" s="3">
        <v>28</v>
      </c>
      <c r="R162" s="241">
        <v>166</v>
      </c>
      <c r="S162" s="239">
        <v>15</v>
      </c>
      <c r="AF162" s="150"/>
      <c r="AG162" s="150"/>
    </row>
    <row r="163" spans="7:33" customFormat="1" x14ac:dyDescent="0.25">
      <c r="G163">
        <f t="shared" si="6"/>
        <v>156</v>
      </c>
      <c r="H163" t="s">
        <v>232</v>
      </c>
      <c r="J163">
        <f t="shared" si="4"/>
        <v>205</v>
      </c>
      <c r="K163" s="3">
        <v>45</v>
      </c>
      <c r="M163" s="150">
        <v>355</v>
      </c>
      <c r="N163" s="155">
        <v>29</v>
      </c>
      <c r="P163">
        <f t="shared" si="5"/>
        <v>205</v>
      </c>
      <c r="Q163" s="3">
        <v>28</v>
      </c>
      <c r="R163" s="241">
        <v>167</v>
      </c>
      <c r="S163" s="239">
        <v>15</v>
      </c>
      <c r="AF163" s="150"/>
      <c r="AG163" s="150"/>
    </row>
    <row r="164" spans="7:33" customFormat="1" x14ac:dyDescent="0.25">
      <c r="G164">
        <f t="shared" si="6"/>
        <v>157</v>
      </c>
      <c r="H164" t="s">
        <v>232</v>
      </c>
      <c r="J164">
        <f t="shared" si="4"/>
        <v>206</v>
      </c>
      <c r="K164" s="3">
        <v>45</v>
      </c>
      <c r="M164" s="150">
        <v>356</v>
      </c>
      <c r="N164" s="155">
        <v>29</v>
      </c>
      <c r="P164">
        <f t="shared" si="5"/>
        <v>206</v>
      </c>
      <c r="Q164" s="3">
        <v>28</v>
      </c>
      <c r="R164" s="241">
        <v>168</v>
      </c>
      <c r="S164" s="239">
        <v>15</v>
      </c>
      <c r="AF164" s="150"/>
      <c r="AG164" s="150"/>
    </row>
    <row r="165" spans="7:33" customFormat="1" x14ac:dyDescent="0.25">
      <c r="G165">
        <f t="shared" si="6"/>
        <v>158</v>
      </c>
      <c r="H165" t="s">
        <v>232</v>
      </c>
      <c r="J165">
        <f t="shared" si="4"/>
        <v>207</v>
      </c>
      <c r="K165" s="3">
        <v>45</v>
      </c>
      <c r="M165" s="150">
        <v>357</v>
      </c>
      <c r="N165" s="155">
        <v>29</v>
      </c>
      <c r="P165">
        <f t="shared" si="5"/>
        <v>207</v>
      </c>
      <c r="Q165" s="3">
        <v>28</v>
      </c>
      <c r="R165" s="241">
        <v>169</v>
      </c>
      <c r="S165" s="239">
        <v>15</v>
      </c>
      <c r="AF165" s="150"/>
      <c r="AG165" s="150"/>
    </row>
    <row r="166" spans="7:33" customFormat="1" x14ac:dyDescent="0.25">
      <c r="G166">
        <f t="shared" si="6"/>
        <v>159</v>
      </c>
      <c r="H166" t="s">
        <v>232</v>
      </c>
      <c r="J166">
        <f t="shared" si="4"/>
        <v>208</v>
      </c>
      <c r="K166" s="3">
        <v>45</v>
      </c>
      <c r="M166" s="150">
        <v>358</v>
      </c>
      <c r="N166" s="155">
        <v>29</v>
      </c>
      <c r="P166">
        <f t="shared" si="5"/>
        <v>208</v>
      </c>
      <c r="Q166" s="3">
        <v>28</v>
      </c>
      <c r="R166" s="241">
        <v>170</v>
      </c>
      <c r="S166" s="239">
        <v>15</v>
      </c>
      <c r="AF166" s="150"/>
      <c r="AG166" s="150"/>
    </row>
    <row r="167" spans="7:33" customFormat="1" x14ac:dyDescent="0.25">
      <c r="G167">
        <f t="shared" si="6"/>
        <v>160</v>
      </c>
      <c r="H167" t="s">
        <v>232</v>
      </c>
      <c r="J167">
        <f t="shared" si="4"/>
        <v>209</v>
      </c>
      <c r="K167" s="3">
        <v>45</v>
      </c>
      <c r="M167" s="150">
        <v>359</v>
      </c>
      <c r="N167" s="155">
        <v>29</v>
      </c>
      <c r="P167">
        <f t="shared" si="5"/>
        <v>209</v>
      </c>
      <c r="Q167" s="3">
        <v>28</v>
      </c>
      <c r="R167" s="241">
        <v>171</v>
      </c>
      <c r="S167" s="239">
        <v>15</v>
      </c>
      <c r="AF167" s="150"/>
      <c r="AG167" s="150"/>
    </row>
    <row r="168" spans="7:33" customFormat="1" x14ac:dyDescent="0.25">
      <c r="G168">
        <f t="shared" si="6"/>
        <v>161</v>
      </c>
      <c r="H168" t="s">
        <v>232</v>
      </c>
      <c r="J168">
        <f t="shared" si="4"/>
        <v>210</v>
      </c>
      <c r="K168" s="3">
        <v>45</v>
      </c>
      <c r="M168" s="150">
        <v>360</v>
      </c>
      <c r="N168" s="155">
        <v>29</v>
      </c>
      <c r="P168">
        <f t="shared" si="5"/>
        <v>210</v>
      </c>
      <c r="Q168" s="3">
        <v>28</v>
      </c>
      <c r="R168" s="241">
        <v>172</v>
      </c>
      <c r="S168" s="239">
        <v>15</v>
      </c>
      <c r="AF168" s="150"/>
      <c r="AG168" s="150"/>
    </row>
    <row r="169" spans="7:33" customFormat="1" x14ac:dyDescent="0.25">
      <c r="G169">
        <f t="shared" si="6"/>
        <v>162</v>
      </c>
      <c r="H169" t="s">
        <v>232</v>
      </c>
      <c r="J169">
        <f t="shared" si="4"/>
        <v>211</v>
      </c>
      <c r="K169" s="3">
        <v>45</v>
      </c>
      <c r="M169" s="150">
        <v>361</v>
      </c>
      <c r="N169" s="155">
        <v>29</v>
      </c>
      <c r="P169">
        <f t="shared" si="5"/>
        <v>211</v>
      </c>
      <c r="Q169" s="3">
        <v>28</v>
      </c>
      <c r="R169" s="241">
        <v>173</v>
      </c>
      <c r="S169" s="239">
        <v>15</v>
      </c>
      <c r="AF169" s="150"/>
      <c r="AG169" s="150"/>
    </row>
    <row r="170" spans="7:33" customFormat="1" x14ac:dyDescent="0.25">
      <c r="G170">
        <f t="shared" si="6"/>
        <v>163</v>
      </c>
      <c r="H170" t="s">
        <v>232</v>
      </c>
      <c r="J170">
        <f t="shared" si="4"/>
        <v>212</v>
      </c>
      <c r="K170" s="3">
        <v>45</v>
      </c>
      <c r="M170" s="150">
        <v>362</v>
      </c>
      <c r="N170" s="155">
        <v>29</v>
      </c>
      <c r="P170">
        <f t="shared" si="5"/>
        <v>212</v>
      </c>
      <c r="Q170" s="3">
        <v>28</v>
      </c>
      <c r="R170" s="241">
        <v>174</v>
      </c>
      <c r="S170" s="239">
        <v>15</v>
      </c>
      <c r="AF170" s="150"/>
      <c r="AG170" s="150"/>
    </row>
    <row r="171" spans="7:33" customFormat="1" x14ac:dyDescent="0.25">
      <c r="G171">
        <f t="shared" si="6"/>
        <v>164</v>
      </c>
      <c r="H171" t="s">
        <v>232</v>
      </c>
      <c r="J171">
        <f t="shared" si="4"/>
        <v>213</v>
      </c>
      <c r="K171" s="3">
        <v>45</v>
      </c>
      <c r="M171" s="150">
        <v>363</v>
      </c>
      <c r="N171" s="155">
        <v>29</v>
      </c>
      <c r="P171">
        <f t="shared" si="5"/>
        <v>213</v>
      </c>
      <c r="Q171" s="3">
        <v>28</v>
      </c>
      <c r="R171" s="241">
        <v>175</v>
      </c>
      <c r="S171" s="239">
        <v>15</v>
      </c>
      <c r="AF171" s="150"/>
      <c r="AG171" s="150"/>
    </row>
    <row r="172" spans="7:33" customFormat="1" x14ac:dyDescent="0.25">
      <c r="G172">
        <f t="shared" si="6"/>
        <v>165</v>
      </c>
      <c r="H172" t="s">
        <v>232</v>
      </c>
      <c r="J172">
        <f t="shared" si="4"/>
        <v>214</v>
      </c>
      <c r="K172" s="3">
        <v>45</v>
      </c>
      <c r="M172" s="150">
        <v>364</v>
      </c>
      <c r="N172" s="155">
        <v>29</v>
      </c>
      <c r="P172">
        <f t="shared" si="5"/>
        <v>214</v>
      </c>
      <c r="Q172" s="3">
        <v>28</v>
      </c>
      <c r="R172" s="241">
        <v>176</v>
      </c>
      <c r="S172" s="239">
        <v>15</v>
      </c>
      <c r="AF172" s="150"/>
      <c r="AG172" s="150"/>
    </row>
    <row r="173" spans="7:33" customFormat="1" x14ac:dyDescent="0.25">
      <c r="G173">
        <f t="shared" si="6"/>
        <v>166</v>
      </c>
      <c r="H173" t="s">
        <v>232</v>
      </c>
      <c r="J173">
        <f t="shared" si="4"/>
        <v>215</v>
      </c>
      <c r="K173" s="3">
        <v>45</v>
      </c>
      <c r="M173" s="150">
        <v>365</v>
      </c>
      <c r="N173" s="155">
        <v>29</v>
      </c>
      <c r="P173">
        <f t="shared" si="5"/>
        <v>215</v>
      </c>
      <c r="Q173" s="3">
        <v>28</v>
      </c>
      <c r="R173" s="241">
        <v>177</v>
      </c>
      <c r="S173" s="239">
        <v>15</v>
      </c>
      <c r="AF173" s="150"/>
      <c r="AG173" s="150"/>
    </row>
    <row r="174" spans="7:33" customFormat="1" x14ac:dyDescent="0.25">
      <c r="G174">
        <f t="shared" si="6"/>
        <v>167</v>
      </c>
      <c r="H174" t="s">
        <v>232</v>
      </c>
      <c r="J174">
        <f t="shared" si="4"/>
        <v>216</v>
      </c>
      <c r="K174" s="3">
        <v>45</v>
      </c>
      <c r="M174" s="150">
        <v>366</v>
      </c>
      <c r="N174" s="155">
        <v>29</v>
      </c>
      <c r="P174">
        <f t="shared" si="5"/>
        <v>216</v>
      </c>
      <c r="Q174" s="3">
        <v>28</v>
      </c>
      <c r="R174" s="241">
        <v>178</v>
      </c>
      <c r="S174" s="239">
        <v>15</v>
      </c>
      <c r="AF174" s="150"/>
      <c r="AG174" s="150"/>
    </row>
    <row r="175" spans="7:33" customFormat="1" x14ac:dyDescent="0.25">
      <c r="G175">
        <f t="shared" si="6"/>
        <v>168</v>
      </c>
      <c r="H175" t="s">
        <v>232</v>
      </c>
      <c r="J175">
        <f t="shared" si="4"/>
        <v>217</v>
      </c>
      <c r="K175" s="3">
        <v>45</v>
      </c>
      <c r="M175" s="150">
        <v>367</v>
      </c>
      <c r="N175" s="155">
        <v>29</v>
      </c>
      <c r="P175">
        <f t="shared" si="5"/>
        <v>217</v>
      </c>
      <c r="Q175" s="3">
        <v>28</v>
      </c>
      <c r="R175" s="241">
        <v>179</v>
      </c>
      <c r="S175" s="239">
        <v>15</v>
      </c>
      <c r="AF175" s="150"/>
      <c r="AG175" s="150"/>
    </row>
    <row r="176" spans="7:33" customFormat="1" x14ac:dyDescent="0.25">
      <c r="G176">
        <f t="shared" si="6"/>
        <v>169</v>
      </c>
      <c r="H176" t="s">
        <v>232</v>
      </c>
      <c r="J176">
        <f t="shared" si="4"/>
        <v>218</v>
      </c>
      <c r="K176" s="3">
        <v>45</v>
      </c>
      <c r="M176" s="150">
        <v>368</v>
      </c>
      <c r="N176" s="155">
        <v>29</v>
      </c>
      <c r="P176">
        <f t="shared" si="5"/>
        <v>218</v>
      </c>
      <c r="Q176" s="3">
        <v>28</v>
      </c>
      <c r="R176" s="241">
        <v>180</v>
      </c>
      <c r="S176" s="239">
        <v>15</v>
      </c>
      <c r="AF176" s="150"/>
      <c r="AG176" s="150"/>
    </row>
    <row r="177" spans="7:33" customFormat="1" x14ac:dyDescent="0.25">
      <c r="G177">
        <f t="shared" si="6"/>
        <v>170</v>
      </c>
      <c r="H177" t="s">
        <v>232</v>
      </c>
      <c r="J177">
        <f t="shared" si="4"/>
        <v>219</v>
      </c>
      <c r="K177" s="3">
        <v>45</v>
      </c>
      <c r="M177" s="150">
        <v>369</v>
      </c>
      <c r="N177" s="155">
        <v>29</v>
      </c>
      <c r="P177">
        <f t="shared" si="5"/>
        <v>219</v>
      </c>
      <c r="Q177" s="3">
        <v>28</v>
      </c>
      <c r="R177" s="241">
        <v>181</v>
      </c>
      <c r="S177" s="239">
        <v>15</v>
      </c>
      <c r="AF177" s="150"/>
      <c r="AG177" s="150"/>
    </row>
    <row r="178" spans="7:33" customFormat="1" x14ac:dyDescent="0.25">
      <c r="G178">
        <f t="shared" si="6"/>
        <v>171</v>
      </c>
      <c r="H178" t="s">
        <v>232</v>
      </c>
      <c r="J178">
        <f t="shared" si="4"/>
        <v>220</v>
      </c>
      <c r="K178" s="3">
        <v>45</v>
      </c>
      <c r="M178" s="150">
        <v>370</v>
      </c>
      <c r="N178" s="155">
        <v>29</v>
      </c>
      <c r="P178">
        <f t="shared" si="5"/>
        <v>220</v>
      </c>
      <c r="Q178" s="3">
        <v>28</v>
      </c>
      <c r="R178" s="241">
        <v>182</v>
      </c>
      <c r="S178" s="239">
        <v>15</v>
      </c>
      <c r="AF178" s="150"/>
      <c r="AG178" s="150"/>
    </row>
    <row r="179" spans="7:33" customFormat="1" x14ac:dyDescent="0.25">
      <c r="G179">
        <f t="shared" si="6"/>
        <v>172</v>
      </c>
      <c r="H179" t="s">
        <v>232</v>
      </c>
      <c r="J179">
        <f t="shared" si="4"/>
        <v>221</v>
      </c>
      <c r="K179" s="3">
        <v>45</v>
      </c>
      <c r="M179" s="150">
        <v>371</v>
      </c>
      <c r="N179" s="155">
        <v>29</v>
      </c>
      <c r="P179">
        <f t="shared" si="5"/>
        <v>221</v>
      </c>
      <c r="Q179" s="3">
        <v>28</v>
      </c>
      <c r="R179" s="241">
        <v>183</v>
      </c>
      <c r="S179" s="239">
        <v>15</v>
      </c>
      <c r="AF179" s="150"/>
      <c r="AG179" s="150"/>
    </row>
    <row r="180" spans="7:33" customFormat="1" x14ac:dyDescent="0.25">
      <c r="G180">
        <f t="shared" si="6"/>
        <v>173</v>
      </c>
      <c r="H180" t="s">
        <v>232</v>
      </c>
      <c r="J180">
        <f t="shared" si="4"/>
        <v>222</v>
      </c>
      <c r="K180" s="3">
        <v>45</v>
      </c>
      <c r="M180" s="150">
        <v>372</v>
      </c>
      <c r="N180" s="155">
        <v>29</v>
      </c>
      <c r="P180">
        <f t="shared" si="5"/>
        <v>222</v>
      </c>
      <c r="Q180" s="3">
        <v>28</v>
      </c>
      <c r="R180" s="241">
        <v>184</v>
      </c>
      <c r="S180" s="239">
        <v>15</v>
      </c>
      <c r="AF180" s="150"/>
      <c r="AG180" s="150"/>
    </row>
    <row r="181" spans="7:33" customFormat="1" x14ac:dyDescent="0.25">
      <c r="G181">
        <f t="shared" si="6"/>
        <v>174</v>
      </c>
      <c r="H181" t="s">
        <v>232</v>
      </c>
      <c r="J181">
        <f t="shared" si="4"/>
        <v>223</v>
      </c>
      <c r="K181" s="3">
        <v>45</v>
      </c>
      <c r="M181" s="150">
        <v>373</v>
      </c>
      <c r="N181" s="155">
        <v>29</v>
      </c>
      <c r="P181">
        <f t="shared" si="5"/>
        <v>223</v>
      </c>
      <c r="Q181" s="3">
        <v>28</v>
      </c>
      <c r="R181" s="241">
        <v>185</v>
      </c>
      <c r="S181" s="239">
        <v>15</v>
      </c>
      <c r="AF181" s="150"/>
      <c r="AG181" s="150"/>
    </row>
    <row r="182" spans="7:33" customFormat="1" x14ac:dyDescent="0.25">
      <c r="G182">
        <f t="shared" si="6"/>
        <v>175</v>
      </c>
      <c r="H182" t="s">
        <v>232</v>
      </c>
      <c r="J182">
        <f t="shared" si="4"/>
        <v>224</v>
      </c>
      <c r="K182" s="3">
        <v>45</v>
      </c>
      <c r="M182" s="150">
        <v>374</v>
      </c>
      <c r="N182" s="155">
        <v>29</v>
      </c>
      <c r="P182">
        <f t="shared" si="5"/>
        <v>224</v>
      </c>
      <c r="Q182" s="3">
        <v>28</v>
      </c>
      <c r="R182" s="241">
        <v>186</v>
      </c>
      <c r="S182" s="239">
        <v>15</v>
      </c>
      <c r="AF182" s="150"/>
      <c r="AG182" s="150"/>
    </row>
    <row r="183" spans="7:33" customFormat="1" x14ac:dyDescent="0.25">
      <c r="G183">
        <f t="shared" si="6"/>
        <v>176</v>
      </c>
      <c r="H183" t="s">
        <v>232</v>
      </c>
      <c r="J183">
        <f t="shared" si="4"/>
        <v>225</v>
      </c>
      <c r="K183" s="3">
        <v>45</v>
      </c>
      <c r="M183" s="150">
        <v>375</v>
      </c>
      <c r="N183" s="155">
        <v>29</v>
      </c>
      <c r="P183">
        <f t="shared" si="5"/>
        <v>225</v>
      </c>
      <c r="Q183" s="3">
        <v>28</v>
      </c>
      <c r="R183" s="241">
        <v>187</v>
      </c>
      <c r="S183" s="239">
        <v>15</v>
      </c>
      <c r="AF183" s="150"/>
      <c r="AG183" s="150"/>
    </row>
    <row r="184" spans="7:33" customFormat="1" x14ac:dyDescent="0.25">
      <c r="G184">
        <f t="shared" si="6"/>
        <v>177</v>
      </c>
      <c r="H184" t="s">
        <v>232</v>
      </c>
      <c r="J184">
        <f t="shared" si="4"/>
        <v>226</v>
      </c>
      <c r="K184" s="3">
        <v>45</v>
      </c>
      <c r="M184" s="150">
        <v>376</v>
      </c>
      <c r="N184" s="155">
        <v>29</v>
      </c>
      <c r="P184">
        <f t="shared" si="5"/>
        <v>226</v>
      </c>
      <c r="Q184" s="3">
        <v>28</v>
      </c>
      <c r="R184" s="241">
        <v>188</v>
      </c>
      <c r="S184" s="239">
        <v>15</v>
      </c>
      <c r="AF184" s="150"/>
      <c r="AG184" s="150"/>
    </row>
    <row r="185" spans="7:33" customFormat="1" x14ac:dyDescent="0.25">
      <c r="G185">
        <f t="shared" si="6"/>
        <v>178</v>
      </c>
      <c r="H185" t="s">
        <v>232</v>
      </c>
      <c r="J185">
        <f t="shared" si="4"/>
        <v>227</v>
      </c>
      <c r="K185" s="3">
        <v>45</v>
      </c>
      <c r="M185" s="150">
        <v>377</v>
      </c>
      <c r="N185" s="155">
        <v>29</v>
      </c>
      <c r="P185">
        <f t="shared" si="5"/>
        <v>227</v>
      </c>
      <c r="Q185" s="3">
        <v>28</v>
      </c>
      <c r="R185" s="241">
        <v>189</v>
      </c>
      <c r="S185" s="239">
        <v>15</v>
      </c>
      <c r="AF185" s="150"/>
      <c r="AG185" s="150"/>
    </row>
    <row r="186" spans="7:33" customFormat="1" x14ac:dyDescent="0.25">
      <c r="G186">
        <f t="shared" si="6"/>
        <v>179</v>
      </c>
      <c r="H186" t="s">
        <v>232</v>
      </c>
      <c r="J186">
        <f t="shared" si="4"/>
        <v>228</v>
      </c>
      <c r="K186" s="3">
        <v>45</v>
      </c>
      <c r="M186" s="150">
        <v>378</v>
      </c>
      <c r="N186" s="155">
        <v>29</v>
      </c>
      <c r="P186">
        <f t="shared" si="5"/>
        <v>228</v>
      </c>
      <c r="Q186" s="3">
        <v>28</v>
      </c>
      <c r="R186" s="239"/>
      <c r="S186" s="239"/>
      <c r="AF186" s="150"/>
      <c r="AG186" s="150"/>
    </row>
    <row r="187" spans="7:33" customFormat="1" x14ac:dyDescent="0.25">
      <c r="G187">
        <f t="shared" si="6"/>
        <v>180</v>
      </c>
      <c r="H187" t="s">
        <v>232</v>
      </c>
      <c r="J187">
        <f t="shared" ref="J187:J250" si="7">+J186+1</f>
        <v>229</v>
      </c>
      <c r="K187" s="3">
        <v>45</v>
      </c>
      <c r="M187" s="150">
        <v>379</v>
      </c>
      <c r="N187" s="155">
        <v>29</v>
      </c>
      <c r="P187">
        <f t="shared" ref="P187:P250" si="8">+P186+1</f>
        <v>229</v>
      </c>
      <c r="Q187" s="3">
        <v>28</v>
      </c>
      <c r="R187" s="239"/>
      <c r="S187" s="239"/>
      <c r="AF187" s="150"/>
      <c r="AG187" s="150"/>
    </row>
    <row r="188" spans="7:33" customFormat="1" x14ac:dyDescent="0.25">
      <c r="G188">
        <f t="shared" si="6"/>
        <v>181</v>
      </c>
      <c r="H188" t="s">
        <v>232</v>
      </c>
      <c r="J188">
        <f t="shared" si="7"/>
        <v>230</v>
      </c>
      <c r="K188" s="3">
        <v>45</v>
      </c>
      <c r="M188" s="150">
        <v>380</v>
      </c>
      <c r="N188" s="155">
        <v>29</v>
      </c>
      <c r="P188">
        <f t="shared" si="8"/>
        <v>230</v>
      </c>
      <c r="Q188" s="3">
        <v>28</v>
      </c>
      <c r="R188" s="239"/>
      <c r="S188" s="239"/>
      <c r="AF188" s="150"/>
      <c r="AG188" s="150"/>
    </row>
    <row r="189" spans="7:33" customFormat="1" x14ac:dyDescent="0.25">
      <c r="G189">
        <f t="shared" si="6"/>
        <v>182</v>
      </c>
      <c r="H189" t="s">
        <v>232</v>
      </c>
      <c r="J189">
        <f t="shared" si="7"/>
        <v>231</v>
      </c>
      <c r="K189" s="3">
        <v>45</v>
      </c>
      <c r="M189" s="150">
        <v>381</v>
      </c>
      <c r="N189" s="155">
        <v>29</v>
      </c>
      <c r="P189">
        <f t="shared" si="8"/>
        <v>231</v>
      </c>
      <c r="Q189" s="3">
        <v>28</v>
      </c>
      <c r="R189" s="239"/>
      <c r="S189" s="239"/>
      <c r="AF189" s="150"/>
      <c r="AG189" s="150"/>
    </row>
    <row r="190" spans="7:33" customFormat="1" x14ac:dyDescent="0.25">
      <c r="G190">
        <f t="shared" si="6"/>
        <v>183</v>
      </c>
      <c r="H190" t="s">
        <v>232</v>
      </c>
      <c r="J190">
        <f t="shared" si="7"/>
        <v>232</v>
      </c>
      <c r="K190" s="3">
        <v>45</v>
      </c>
      <c r="M190" s="150">
        <v>382</v>
      </c>
      <c r="N190" s="155">
        <v>29</v>
      </c>
      <c r="P190">
        <f t="shared" si="8"/>
        <v>232</v>
      </c>
      <c r="Q190" s="3">
        <v>28</v>
      </c>
      <c r="R190" s="239"/>
      <c r="S190" s="239"/>
      <c r="AF190" s="150"/>
      <c r="AG190" s="150"/>
    </row>
    <row r="191" spans="7:33" customFormat="1" x14ac:dyDescent="0.25">
      <c r="G191">
        <f t="shared" si="6"/>
        <v>184</v>
      </c>
      <c r="H191" t="s">
        <v>232</v>
      </c>
      <c r="J191">
        <f t="shared" si="7"/>
        <v>233</v>
      </c>
      <c r="K191" s="3">
        <v>45</v>
      </c>
      <c r="M191" s="150">
        <v>383</v>
      </c>
      <c r="N191" s="155">
        <v>29</v>
      </c>
      <c r="P191">
        <f t="shared" si="8"/>
        <v>233</v>
      </c>
      <c r="Q191" s="3">
        <v>28</v>
      </c>
      <c r="R191" s="239"/>
      <c r="S191" s="239"/>
      <c r="AF191" s="150"/>
      <c r="AG191" s="150"/>
    </row>
    <row r="192" spans="7:33" customFormat="1" x14ac:dyDescent="0.25">
      <c r="G192">
        <f t="shared" si="6"/>
        <v>185</v>
      </c>
      <c r="H192" t="s">
        <v>232</v>
      </c>
      <c r="J192">
        <f t="shared" si="7"/>
        <v>234</v>
      </c>
      <c r="K192" s="3">
        <v>45</v>
      </c>
      <c r="M192" s="150">
        <v>384</v>
      </c>
      <c r="N192" s="155">
        <v>29</v>
      </c>
      <c r="P192">
        <f t="shared" si="8"/>
        <v>234</v>
      </c>
      <c r="Q192" s="3">
        <v>28</v>
      </c>
      <c r="R192" s="239"/>
      <c r="S192" s="239"/>
      <c r="AF192" s="150"/>
      <c r="AG192" s="150"/>
    </row>
    <row r="193" spans="7:33" customFormat="1" x14ac:dyDescent="0.25">
      <c r="G193">
        <f t="shared" si="6"/>
        <v>186</v>
      </c>
      <c r="H193" t="s">
        <v>232</v>
      </c>
      <c r="J193">
        <f t="shared" si="7"/>
        <v>235</v>
      </c>
      <c r="K193" s="3">
        <v>45</v>
      </c>
      <c r="M193" s="150">
        <v>385</v>
      </c>
      <c r="N193" s="155">
        <v>29</v>
      </c>
      <c r="P193">
        <f t="shared" si="8"/>
        <v>235</v>
      </c>
      <c r="Q193" s="3">
        <v>28</v>
      </c>
      <c r="R193" s="239"/>
      <c r="S193" s="239"/>
      <c r="AF193" s="150"/>
      <c r="AG193" s="150"/>
    </row>
    <row r="194" spans="7:33" customFormat="1" x14ac:dyDescent="0.25">
      <c r="G194">
        <f t="shared" si="6"/>
        <v>187</v>
      </c>
      <c r="H194" t="s">
        <v>232</v>
      </c>
      <c r="J194">
        <f t="shared" si="7"/>
        <v>236</v>
      </c>
      <c r="K194" s="3">
        <v>45</v>
      </c>
      <c r="M194" s="150">
        <v>386</v>
      </c>
      <c r="N194" s="155">
        <v>29</v>
      </c>
      <c r="P194">
        <f t="shared" si="8"/>
        <v>236</v>
      </c>
      <c r="Q194" s="3">
        <v>28</v>
      </c>
      <c r="R194" s="239"/>
      <c r="S194" s="239"/>
      <c r="AF194" s="150"/>
      <c r="AG194" s="150"/>
    </row>
    <row r="195" spans="7:33" customFormat="1" x14ac:dyDescent="0.25">
      <c r="G195">
        <f t="shared" si="6"/>
        <v>188</v>
      </c>
      <c r="H195" t="s">
        <v>232</v>
      </c>
      <c r="J195">
        <f t="shared" si="7"/>
        <v>237</v>
      </c>
      <c r="K195" s="3">
        <v>45</v>
      </c>
      <c r="M195" s="150">
        <v>387</v>
      </c>
      <c r="N195" s="155">
        <v>29</v>
      </c>
      <c r="P195">
        <f t="shared" si="8"/>
        <v>237</v>
      </c>
      <c r="Q195" s="3">
        <v>28</v>
      </c>
      <c r="R195" s="239"/>
      <c r="S195" s="239"/>
      <c r="AF195" s="150"/>
      <c r="AG195" s="150"/>
    </row>
    <row r="196" spans="7:33" customFormat="1" x14ac:dyDescent="0.25">
      <c r="G196">
        <f t="shared" si="6"/>
        <v>189</v>
      </c>
      <c r="H196" t="s">
        <v>232</v>
      </c>
      <c r="J196">
        <f t="shared" si="7"/>
        <v>238</v>
      </c>
      <c r="K196" s="3">
        <v>45</v>
      </c>
      <c r="M196" s="150">
        <v>388</v>
      </c>
      <c r="N196" s="155">
        <v>29</v>
      </c>
      <c r="P196">
        <f t="shared" si="8"/>
        <v>238</v>
      </c>
      <c r="Q196" s="3">
        <v>28</v>
      </c>
      <c r="R196" s="239"/>
      <c r="S196" s="239"/>
      <c r="AF196" s="150"/>
      <c r="AG196" s="150"/>
    </row>
    <row r="197" spans="7:33" customFormat="1" x14ac:dyDescent="0.25">
      <c r="G197">
        <f t="shared" si="6"/>
        <v>190</v>
      </c>
      <c r="H197" t="s">
        <v>232</v>
      </c>
      <c r="J197">
        <f t="shared" si="7"/>
        <v>239</v>
      </c>
      <c r="K197" s="3">
        <v>45</v>
      </c>
      <c r="M197" s="150">
        <v>389</v>
      </c>
      <c r="N197" s="155">
        <v>29</v>
      </c>
      <c r="P197">
        <f t="shared" si="8"/>
        <v>239</v>
      </c>
      <c r="Q197" s="3">
        <v>28</v>
      </c>
      <c r="R197" s="239"/>
      <c r="S197" s="239"/>
      <c r="AF197" s="150"/>
      <c r="AG197" s="150"/>
    </row>
    <row r="198" spans="7:33" customFormat="1" x14ac:dyDescent="0.25">
      <c r="G198">
        <f t="shared" si="6"/>
        <v>191</v>
      </c>
      <c r="H198" t="s">
        <v>232</v>
      </c>
      <c r="J198">
        <f t="shared" si="7"/>
        <v>240</v>
      </c>
      <c r="K198" s="3">
        <v>45</v>
      </c>
      <c r="M198" s="150">
        <v>390</v>
      </c>
      <c r="N198" s="155">
        <v>29</v>
      </c>
      <c r="P198">
        <f t="shared" si="8"/>
        <v>240</v>
      </c>
      <c r="Q198" s="3">
        <v>28</v>
      </c>
      <c r="R198" s="239"/>
      <c r="S198" s="239"/>
      <c r="AF198" s="150"/>
      <c r="AG198" s="150"/>
    </row>
    <row r="199" spans="7:33" customFormat="1" x14ac:dyDescent="0.25">
      <c r="G199">
        <f t="shared" si="6"/>
        <v>192</v>
      </c>
      <c r="H199" t="s">
        <v>232</v>
      </c>
      <c r="J199">
        <f t="shared" si="7"/>
        <v>241</v>
      </c>
      <c r="K199" s="3">
        <v>45</v>
      </c>
      <c r="M199" s="150">
        <v>391</v>
      </c>
      <c r="N199" s="155">
        <v>29</v>
      </c>
      <c r="P199">
        <f t="shared" si="8"/>
        <v>241</v>
      </c>
      <c r="Q199" s="3">
        <v>28</v>
      </c>
      <c r="R199" s="239"/>
      <c r="S199" s="239"/>
      <c r="AF199" s="150"/>
      <c r="AG199" s="150"/>
    </row>
    <row r="200" spans="7:33" customFormat="1" x14ac:dyDescent="0.25">
      <c r="G200">
        <f t="shared" si="6"/>
        <v>193</v>
      </c>
      <c r="H200" t="s">
        <v>232</v>
      </c>
      <c r="J200">
        <f t="shared" si="7"/>
        <v>242</v>
      </c>
      <c r="K200" s="3">
        <v>45</v>
      </c>
      <c r="M200" s="150">
        <v>392</v>
      </c>
      <c r="N200" s="155">
        <v>29</v>
      </c>
      <c r="P200">
        <f t="shared" si="8"/>
        <v>242</v>
      </c>
      <c r="Q200" s="3">
        <v>28</v>
      </c>
      <c r="R200" s="239"/>
      <c r="S200" s="239"/>
      <c r="AF200" s="150"/>
      <c r="AG200" s="150"/>
    </row>
    <row r="201" spans="7:33" customFormat="1" x14ac:dyDescent="0.25">
      <c r="G201">
        <f t="shared" si="6"/>
        <v>194</v>
      </c>
      <c r="H201" t="s">
        <v>232</v>
      </c>
      <c r="J201">
        <f t="shared" si="7"/>
        <v>243</v>
      </c>
      <c r="K201" s="3">
        <v>45</v>
      </c>
      <c r="M201" s="150">
        <v>393</v>
      </c>
      <c r="N201" s="155">
        <v>29</v>
      </c>
      <c r="P201">
        <f t="shared" si="8"/>
        <v>243</v>
      </c>
      <c r="Q201" s="3">
        <v>28</v>
      </c>
      <c r="R201" s="239"/>
      <c r="S201" s="239"/>
      <c r="AF201" s="150"/>
      <c r="AG201" s="150"/>
    </row>
    <row r="202" spans="7:33" customFormat="1" x14ac:dyDescent="0.25">
      <c r="G202">
        <f t="shared" ref="G202:G265" si="9">+G201+1</f>
        <v>195</v>
      </c>
      <c r="H202" t="s">
        <v>232</v>
      </c>
      <c r="J202">
        <f t="shared" si="7"/>
        <v>244</v>
      </c>
      <c r="K202" s="3">
        <v>45</v>
      </c>
      <c r="M202" s="150">
        <v>394</v>
      </c>
      <c r="N202" s="155">
        <v>29</v>
      </c>
      <c r="P202">
        <f t="shared" si="8"/>
        <v>244</v>
      </c>
      <c r="Q202" s="3">
        <v>28</v>
      </c>
      <c r="R202" s="239"/>
      <c r="S202" s="239"/>
      <c r="AF202" s="150"/>
      <c r="AG202" s="150"/>
    </row>
    <row r="203" spans="7:33" customFormat="1" x14ac:dyDescent="0.25">
      <c r="G203">
        <f t="shared" si="9"/>
        <v>196</v>
      </c>
      <c r="H203" t="s">
        <v>232</v>
      </c>
      <c r="J203">
        <f t="shared" si="7"/>
        <v>245</v>
      </c>
      <c r="K203" s="3">
        <v>45</v>
      </c>
      <c r="M203" s="150">
        <v>395</v>
      </c>
      <c r="N203" s="155">
        <v>29</v>
      </c>
      <c r="P203">
        <f t="shared" si="8"/>
        <v>245</v>
      </c>
      <c r="Q203" s="3">
        <v>28</v>
      </c>
      <c r="R203" s="239"/>
      <c r="S203" s="239"/>
      <c r="AF203" s="150"/>
      <c r="AG203" s="150"/>
    </row>
    <row r="204" spans="7:33" customFormat="1" x14ac:dyDescent="0.25">
      <c r="G204">
        <f t="shared" si="9"/>
        <v>197</v>
      </c>
      <c r="H204" t="s">
        <v>232</v>
      </c>
      <c r="J204">
        <f t="shared" si="7"/>
        <v>246</v>
      </c>
      <c r="K204" s="3">
        <v>45</v>
      </c>
      <c r="M204" s="150">
        <v>396</v>
      </c>
      <c r="N204" s="155">
        <v>29</v>
      </c>
      <c r="P204">
        <f t="shared" si="8"/>
        <v>246</v>
      </c>
      <c r="Q204" s="3">
        <v>28</v>
      </c>
      <c r="R204" s="239"/>
      <c r="S204" s="239"/>
      <c r="AF204" s="150"/>
      <c r="AG204" s="150"/>
    </row>
    <row r="205" spans="7:33" customFormat="1" x14ac:dyDescent="0.25">
      <c r="G205">
        <f t="shared" si="9"/>
        <v>198</v>
      </c>
      <c r="H205" t="s">
        <v>232</v>
      </c>
      <c r="J205">
        <f t="shared" si="7"/>
        <v>247</v>
      </c>
      <c r="K205" s="3">
        <v>45</v>
      </c>
      <c r="M205" s="150">
        <v>397</v>
      </c>
      <c r="N205" s="155">
        <v>29</v>
      </c>
      <c r="P205">
        <f t="shared" si="8"/>
        <v>247</v>
      </c>
      <c r="Q205" s="3">
        <v>28</v>
      </c>
      <c r="R205" s="239"/>
      <c r="S205" s="239"/>
      <c r="AF205" s="150"/>
      <c r="AG205" s="150"/>
    </row>
    <row r="206" spans="7:33" customFormat="1" x14ac:dyDescent="0.25">
      <c r="G206">
        <f t="shared" si="9"/>
        <v>199</v>
      </c>
      <c r="H206" t="s">
        <v>232</v>
      </c>
      <c r="J206">
        <f t="shared" si="7"/>
        <v>248</v>
      </c>
      <c r="K206" s="3">
        <v>45</v>
      </c>
      <c r="M206" s="150">
        <v>398</v>
      </c>
      <c r="N206" s="155">
        <v>29</v>
      </c>
      <c r="P206">
        <f t="shared" si="8"/>
        <v>248</v>
      </c>
      <c r="Q206" s="3">
        <v>28</v>
      </c>
      <c r="R206" s="239"/>
      <c r="S206" s="239"/>
      <c r="AF206" s="150"/>
      <c r="AG206" s="150"/>
    </row>
    <row r="207" spans="7:33" customFormat="1" x14ac:dyDescent="0.25">
      <c r="G207">
        <f t="shared" si="9"/>
        <v>200</v>
      </c>
      <c r="H207" t="s">
        <v>233</v>
      </c>
      <c r="J207">
        <f t="shared" si="7"/>
        <v>249</v>
      </c>
      <c r="K207" s="3">
        <v>45</v>
      </c>
      <c r="M207" s="150">
        <v>399</v>
      </c>
      <c r="N207" s="155">
        <v>29</v>
      </c>
      <c r="P207">
        <f t="shared" si="8"/>
        <v>249</v>
      </c>
      <c r="Q207" s="3">
        <v>28</v>
      </c>
      <c r="R207" s="239"/>
      <c r="S207" s="239"/>
      <c r="AF207" s="150"/>
      <c r="AG207" s="150"/>
    </row>
    <row r="208" spans="7:33" customFormat="1" x14ac:dyDescent="0.25">
      <c r="G208">
        <f t="shared" si="9"/>
        <v>201</v>
      </c>
      <c r="H208" t="s">
        <v>233</v>
      </c>
      <c r="J208">
        <f t="shared" si="7"/>
        <v>250</v>
      </c>
      <c r="K208" s="3">
        <v>40</v>
      </c>
      <c r="M208" s="150">
        <v>400</v>
      </c>
      <c r="N208" s="155">
        <v>29</v>
      </c>
      <c r="P208">
        <f t="shared" si="8"/>
        <v>250</v>
      </c>
      <c r="Q208" s="3">
        <v>28</v>
      </c>
      <c r="R208" s="239"/>
      <c r="S208" s="239"/>
      <c r="AF208" s="150"/>
      <c r="AG208" s="150"/>
    </row>
    <row r="209" spans="7:33" customFormat="1" x14ac:dyDescent="0.25">
      <c r="G209">
        <f t="shared" si="9"/>
        <v>202</v>
      </c>
      <c r="H209" t="s">
        <v>233</v>
      </c>
      <c r="J209">
        <f t="shared" si="7"/>
        <v>251</v>
      </c>
      <c r="K209" s="3">
        <v>40</v>
      </c>
      <c r="M209" s="150">
        <v>401</v>
      </c>
      <c r="N209" s="155">
        <v>29</v>
      </c>
      <c r="P209">
        <f t="shared" si="8"/>
        <v>251</v>
      </c>
      <c r="Q209" s="3">
        <v>28</v>
      </c>
      <c r="R209" s="239"/>
      <c r="S209" s="239"/>
      <c r="AF209" s="150"/>
      <c r="AG209" s="150"/>
    </row>
    <row r="210" spans="7:33" customFormat="1" x14ac:dyDescent="0.25">
      <c r="G210">
        <f t="shared" si="9"/>
        <v>203</v>
      </c>
      <c r="H210" t="s">
        <v>233</v>
      </c>
      <c r="J210">
        <f t="shared" si="7"/>
        <v>252</v>
      </c>
      <c r="K210" s="3">
        <v>40</v>
      </c>
      <c r="M210" s="150">
        <v>402</v>
      </c>
      <c r="N210" s="155">
        <v>29</v>
      </c>
      <c r="P210">
        <f t="shared" si="8"/>
        <v>252</v>
      </c>
      <c r="Q210" s="3">
        <v>28</v>
      </c>
      <c r="R210" s="239"/>
      <c r="S210" s="239"/>
      <c r="AF210" s="150"/>
      <c r="AG210" s="150"/>
    </row>
    <row r="211" spans="7:33" customFormat="1" x14ac:dyDescent="0.25">
      <c r="G211">
        <f t="shared" si="9"/>
        <v>204</v>
      </c>
      <c r="H211" t="s">
        <v>233</v>
      </c>
      <c r="J211">
        <f t="shared" si="7"/>
        <v>253</v>
      </c>
      <c r="K211" s="3">
        <v>40</v>
      </c>
      <c r="M211" s="150">
        <v>403</v>
      </c>
      <c r="N211" s="155">
        <v>29</v>
      </c>
      <c r="P211">
        <f t="shared" si="8"/>
        <v>253</v>
      </c>
      <c r="Q211" s="3">
        <v>28</v>
      </c>
      <c r="R211" s="239"/>
      <c r="S211" s="239"/>
      <c r="AF211" s="150"/>
      <c r="AG211" s="150"/>
    </row>
    <row r="212" spans="7:33" customFormat="1" x14ac:dyDescent="0.25">
      <c r="G212">
        <f t="shared" si="9"/>
        <v>205</v>
      </c>
      <c r="H212" t="s">
        <v>233</v>
      </c>
      <c r="J212">
        <f t="shared" si="7"/>
        <v>254</v>
      </c>
      <c r="K212" s="3">
        <v>40</v>
      </c>
      <c r="M212" s="150">
        <v>404</v>
      </c>
      <c r="N212" s="155">
        <v>29</v>
      </c>
      <c r="P212">
        <f t="shared" si="8"/>
        <v>254</v>
      </c>
      <c r="Q212" s="3">
        <v>28</v>
      </c>
      <c r="R212" s="239"/>
      <c r="S212" s="239"/>
      <c r="AF212" s="150"/>
      <c r="AG212" s="150"/>
    </row>
    <row r="213" spans="7:33" customFormat="1" x14ac:dyDescent="0.25">
      <c r="G213">
        <f t="shared" si="9"/>
        <v>206</v>
      </c>
      <c r="H213" t="s">
        <v>233</v>
      </c>
      <c r="J213">
        <f t="shared" si="7"/>
        <v>255</v>
      </c>
      <c r="K213" s="3">
        <v>40</v>
      </c>
      <c r="M213" s="150">
        <v>405</v>
      </c>
      <c r="N213" s="155">
        <v>29</v>
      </c>
      <c r="P213">
        <f t="shared" si="8"/>
        <v>255</v>
      </c>
      <c r="Q213" s="3">
        <v>28</v>
      </c>
      <c r="R213" s="239"/>
      <c r="S213" s="239"/>
      <c r="AF213" s="150"/>
      <c r="AG213" s="150"/>
    </row>
    <row r="214" spans="7:33" customFormat="1" x14ac:dyDescent="0.25">
      <c r="G214">
        <f t="shared" si="9"/>
        <v>207</v>
      </c>
      <c r="H214" t="s">
        <v>233</v>
      </c>
      <c r="J214">
        <f t="shared" si="7"/>
        <v>256</v>
      </c>
      <c r="K214" s="3">
        <v>40</v>
      </c>
      <c r="M214" s="150">
        <v>406</v>
      </c>
      <c r="N214" s="155">
        <v>29</v>
      </c>
      <c r="P214">
        <f t="shared" si="8"/>
        <v>256</v>
      </c>
      <c r="Q214" s="3">
        <v>28</v>
      </c>
      <c r="R214" s="239"/>
      <c r="S214" s="239"/>
      <c r="AF214" s="150"/>
      <c r="AG214" s="150"/>
    </row>
    <row r="215" spans="7:33" customFormat="1" x14ac:dyDescent="0.25">
      <c r="G215">
        <f t="shared" si="9"/>
        <v>208</v>
      </c>
      <c r="H215" t="s">
        <v>233</v>
      </c>
      <c r="J215">
        <f t="shared" si="7"/>
        <v>257</v>
      </c>
      <c r="K215" s="3">
        <v>40</v>
      </c>
      <c r="M215" s="150">
        <v>407</v>
      </c>
      <c r="N215" s="155">
        <v>29</v>
      </c>
      <c r="P215">
        <f t="shared" si="8"/>
        <v>257</v>
      </c>
      <c r="Q215" s="3">
        <v>28</v>
      </c>
      <c r="R215" s="239"/>
      <c r="S215" s="239"/>
      <c r="AF215" s="150"/>
      <c r="AG215" s="150"/>
    </row>
    <row r="216" spans="7:33" customFormat="1" x14ac:dyDescent="0.25">
      <c r="G216">
        <f t="shared" si="9"/>
        <v>209</v>
      </c>
      <c r="H216" t="s">
        <v>233</v>
      </c>
      <c r="J216">
        <f t="shared" si="7"/>
        <v>258</v>
      </c>
      <c r="K216" s="3">
        <v>40</v>
      </c>
      <c r="M216" s="150">
        <v>408</v>
      </c>
      <c r="N216" s="155">
        <v>29</v>
      </c>
      <c r="P216">
        <f t="shared" si="8"/>
        <v>258</v>
      </c>
      <c r="Q216" s="3">
        <v>28</v>
      </c>
      <c r="R216" s="239"/>
      <c r="S216" s="239"/>
      <c r="AF216" s="150"/>
      <c r="AG216" s="150"/>
    </row>
    <row r="217" spans="7:33" customFormat="1" x14ac:dyDescent="0.25">
      <c r="G217">
        <f t="shared" si="9"/>
        <v>210</v>
      </c>
      <c r="H217" t="s">
        <v>233</v>
      </c>
      <c r="J217">
        <f t="shared" si="7"/>
        <v>259</v>
      </c>
      <c r="K217" s="3">
        <v>40</v>
      </c>
      <c r="M217" s="150">
        <v>409</v>
      </c>
      <c r="N217" s="155">
        <v>29</v>
      </c>
      <c r="P217">
        <f t="shared" si="8"/>
        <v>259</v>
      </c>
      <c r="Q217" s="3">
        <v>28</v>
      </c>
      <c r="R217" s="239"/>
      <c r="S217" s="239"/>
      <c r="AF217" s="150"/>
      <c r="AG217" s="150"/>
    </row>
    <row r="218" spans="7:33" customFormat="1" x14ac:dyDescent="0.25">
      <c r="G218">
        <f t="shared" si="9"/>
        <v>211</v>
      </c>
      <c r="H218" t="s">
        <v>233</v>
      </c>
      <c r="J218">
        <f t="shared" si="7"/>
        <v>260</v>
      </c>
      <c r="K218" s="3">
        <v>40</v>
      </c>
      <c r="M218" s="150">
        <v>410</v>
      </c>
      <c r="N218" s="155">
        <v>29</v>
      </c>
      <c r="P218">
        <f t="shared" si="8"/>
        <v>260</v>
      </c>
      <c r="Q218" s="3">
        <v>28</v>
      </c>
      <c r="R218" s="239"/>
      <c r="S218" s="239"/>
      <c r="AF218" s="150"/>
      <c r="AG218" s="150"/>
    </row>
    <row r="219" spans="7:33" customFormat="1" x14ac:dyDescent="0.25">
      <c r="G219">
        <f t="shared" si="9"/>
        <v>212</v>
      </c>
      <c r="H219" t="s">
        <v>233</v>
      </c>
      <c r="J219">
        <f t="shared" si="7"/>
        <v>261</v>
      </c>
      <c r="K219" s="3">
        <v>40</v>
      </c>
      <c r="M219" s="150">
        <v>411</v>
      </c>
      <c r="N219" s="155">
        <v>29</v>
      </c>
      <c r="P219">
        <f t="shared" si="8"/>
        <v>261</v>
      </c>
      <c r="Q219" s="3">
        <v>28</v>
      </c>
      <c r="R219" s="239"/>
      <c r="S219" s="239"/>
      <c r="AF219" s="150"/>
      <c r="AG219" s="150"/>
    </row>
    <row r="220" spans="7:33" customFormat="1" x14ac:dyDescent="0.25">
      <c r="G220">
        <f t="shared" si="9"/>
        <v>213</v>
      </c>
      <c r="H220" t="s">
        <v>233</v>
      </c>
      <c r="J220">
        <f t="shared" si="7"/>
        <v>262</v>
      </c>
      <c r="K220" s="3">
        <v>40</v>
      </c>
      <c r="M220" s="150">
        <v>412</v>
      </c>
      <c r="N220" s="155">
        <v>29</v>
      </c>
      <c r="P220">
        <f t="shared" si="8"/>
        <v>262</v>
      </c>
      <c r="Q220" s="3">
        <v>28</v>
      </c>
      <c r="R220" s="239"/>
      <c r="S220" s="239"/>
      <c r="AF220" s="150"/>
      <c r="AG220" s="150"/>
    </row>
    <row r="221" spans="7:33" customFormat="1" x14ac:dyDescent="0.25">
      <c r="G221">
        <f t="shared" si="9"/>
        <v>214</v>
      </c>
      <c r="H221" t="s">
        <v>233</v>
      </c>
      <c r="J221">
        <f t="shared" si="7"/>
        <v>263</v>
      </c>
      <c r="K221" s="3">
        <v>40</v>
      </c>
      <c r="M221" s="150">
        <v>413</v>
      </c>
      <c r="N221" s="155">
        <v>29</v>
      </c>
      <c r="P221">
        <f t="shared" si="8"/>
        <v>263</v>
      </c>
      <c r="Q221" s="3">
        <v>28</v>
      </c>
      <c r="R221" s="239"/>
      <c r="S221" s="239"/>
      <c r="AF221" s="150"/>
      <c r="AG221" s="150"/>
    </row>
    <row r="222" spans="7:33" customFormat="1" x14ac:dyDescent="0.25">
      <c r="G222">
        <f t="shared" si="9"/>
        <v>215</v>
      </c>
      <c r="H222" t="s">
        <v>233</v>
      </c>
      <c r="J222">
        <f t="shared" si="7"/>
        <v>264</v>
      </c>
      <c r="K222" s="3">
        <v>40</v>
      </c>
      <c r="M222" s="150">
        <v>414</v>
      </c>
      <c r="N222" s="155">
        <v>29</v>
      </c>
      <c r="P222">
        <f t="shared" si="8"/>
        <v>264</v>
      </c>
      <c r="Q222" s="3">
        <v>28</v>
      </c>
      <c r="R222" s="239"/>
      <c r="S222" s="239"/>
      <c r="AF222" s="150"/>
      <c r="AG222" s="150"/>
    </row>
    <row r="223" spans="7:33" customFormat="1" x14ac:dyDescent="0.25">
      <c r="G223">
        <f t="shared" si="9"/>
        <v>216</v>
      </c>
      <c r="H223" t="s">
        <v>233</v>
      </c>
      <c r="J223">
        <f t="shared" si="7"/>
        <v>265</v>
      </c>
      <c r="K223" s="3">
        <v>40</v>
      </c>
      <c r="M223" s="150">
        <v>415</v>
      </c>
      <c r="N223" s="155">
        <v>29</v>
      </c>
      <c r="P223">
        <f t="shared" si="8"/>
        <v>265</v>
      </c>
      <c r="Q223" s="3">
        <v>28</v>
      </c>
      <c r="R223" s="239"/>
      <c r="S223" s="239"/>
      <c r="AF223" s="150"/>
      <c r="AG223" s="150"/>
    </row>
    <row r="224" spans="7:33" customFormat="1" x14ac:dyDescent="0.25">
      <c r="G224">
        <f t="shared" si="9"/>
        <v>217</v>
      </c>
      <c r="H224" t="s">
        <v>233</v>
      </c>
      <c r="J224">
        <f t="shared" si="7"/>
        <v>266</v>
      </c>
      <c r="K224" s="3">
        <v>40</v>
      </c>
      <c r="M224" s="150">
        <v>416</v>
      </c>
      <c r="N224" s="155">
        <v>29</v>
      </c>
      <c r="P224">
        <f t="shared" si="8"/>
        <v>266</v>
      </c>
      <c r="Q224" s="3">
        <v>28</v>
      </c>
      <c r="R224" s="239"/>
      <c r="S224" s="239"/>
      <c r="AF224" s="150"/>
      <c r="AG224" s="150"/>
    </row>
    <row r="225" spans="7:33" customFormat="1" x14ac:dyDescent="0.25">
      <c r="G225">
        <f t="shared" si="9"/>
        <v>218</v>
      </c>
      <c r="H225" t="s">
        <v>233</v>
      </c>
      <c r="J225">
        <f t="shared" si="7"/>
        <v>267</v>
      </c>
      <c r="K225" s="3">
        <v>40</v>
      </c>
      <c r="M225" s="150">
        <v>417</v>
      </c>
      <c r="N225" s="155">
        <v>29</v>
      </c>
      <c r="P225">
        <f t="shared" si="8"/>
        <v>267</v>
      </c>
      <c r="Q225" s="3">
        <v>28</v>
      </c>
      <c r="R225" s="239"/>
      <c r="S225" s="239"/>
      <c r="AF225" s="150"/>
      <c r="AG225" s="150"/>
    </row>
    <row r="226" spans="7:33" customFormat="1" x14ac:dyDescent="0.25">
      <c r="G226">
        <f t="shared" si="9"/>
        <v>219</v>
      </c>
      <c r="H226" t="s">
        <v>233</v>
      </c>
      <c r="J226">
        <f t="shared" si="7"/>
        <v>268</v>
      </c>
      <c r="K226" s="3">
        <v>40</v>
      </c>
      <c r="M226" s="150">
        <v>418</v>
      </c>
      <c r="N226" s="155">
        <v>29</v>
      </c>
      <c r="P226">
        <f t="shared" si="8"/>
        <v>268</v>
      </c>
      <c r="Q226" s="3">
        <v>28</v>
      </c>
      <c r="R226" s="239"/>
      <c r="S226" s="239"/>
      <c r="AF226" s="150"/>
      <c r="AG226" s="150"/>
    </row>
    <row r="227" spans="7:33" customFormat="1" x14ac:dyDescent="0.25">
      <c r="G227">
        <f t="shared" si="9"/>
        <v>220</v>
      </c>
      <c r="H227" t="s">
        <v>233</v>
      </c>
      <c r="J227">
        <f t="shared" si="7"/>
        <v>269</v>
      </c>
      <c r="K227" s="3">
        <v>40</v>
      </c>
      <c r="M227" s="150">
        <v>419</v>
      </c>
      <c r="N227" s="155">
        <v>29</v>
      </c>
      <c r="P227">
        <f t="shared" si="8"/>
        <v>269</v>
      </c>
      <c r="Q227" s="3">
        <v>28</v>
      </c>
      <c r="R227" s="239"/>
      <c r="S227" s="239"/>
      <c r="AF227" s="150"/>
      <c r="AG227" s="150"/>
    </row>
    <row r="228" spans="7:33" customFormat="1" x14ac:dyDescent="0.25">
      <c r="G228">
        <f t="shared" si="9"/>
        <v>221</v>
      </c>
      <c r="H228" t="s">
        <v>233</v>
      </c>
      <c r="J228">
        <f t="shared" si="7"/>
        <v>270</v>
      </c>
      <c r="K228" s="3">
        <v>40</v>
      </c>
      <c r="M228" s="150">
        <v>420</v>
      </c>
      <c r="N228" s="155">
        <v>29</v>
      </c>
      <c r="P228">
        <f t="shared" si="8"/>
        <v>270</v>
      </c>
      <c r="Q228" s="3">
        <v>28</v>
      </c>
      <c r="R228" s="239"/>
      <c r="S228" s="239"/>
      <c r="AF228" s="150"/>
      <c r="AG228" s="150"/>
    </row>
    <row r="229" spans="7:33" customFormat="1" x14ac:dyDescent="0.25">
      <c r="G229">
        <f t="shared" si="9"/>
        <v>222</v>
      </c>
      <c r="H229" t="s">
        <v>233</v>
      </c>
      <c r="J229">
        <f t="shared" si="7"/>
        <v>271</v>
      </c>
      <c r="K229" s="3">
        <v>40</v>
      </c>
      <c r="M229" s="150">
        <v>421</v>
      </c>
      <c r="N229" s="155">
        <v>29</v>
      </c>
      <c r="P229">
        <f t="shared" si="8"/>
        <v>271</v>
      </c>
      <c r="Q229" s="3">
        <v>28</v>
      </c>
      <c r="R229" s="239"/>
      <c r="S229" s="239"/>
      <c r="AF229" s="150"/>
      <c r="AG229" s="150"/>
    </row>
    <row r="230" spans="7:33" customFormat="1" x14ac:dyDescent="0.25">
      <c r="G230">
        <f t="shared" si="9"/>
        <v>223</v>
      </c>
      <c r="H230" t="s">
        <v>233</v>
      </c>
      <c r="J230">
        <f t="shared" si="7"/>
        <v>272</v>
      </c>
      <c r="K230" s="3">
        <v>40</v>
      </c>
      <c r="M230" s="150">
        <v>422</v>
      </c>
      <c r="N230" s="155">
        <v>29</v>
      </c>
      <c r="P230">
        <f t="shared" si="8"/>
        <v>272</v>
      </c>
      <c r="Q230" s="3">
        <v>28</v>
      </c>
      <c r="R230" s="239"/>
      <c r="S230" s="239"/>
      <c r="AF230" s="150"/>
      <c r="AG230" s="150"/>
    </row>
    <row r="231" spans="7:33" customFormat="1" x14ac:dyDescent="0.25">
      <c r="G231">
        <f t="shared" si="9"/>
        <v>224</v>
      </c>
      <c r="H231" t="s">
        <v>233</v>
      </c>
      <c r="J231">
        <f t="shared" si="7"/>
        <v>273</v>
      </c>
      <c r="K231" s="3">
        <v>40</v>
      </c>
      <c r="M231" s="150">
        <v>423</v>
      </c>
      <c r="N231" s="155">
        <v>29</v>
      </c>
      <c r="P231">
        <f t="shared" si="8"/>
        <v>273</v>
      </c>
      <c r="Q231" s="3">
        <v>28</v>
      </c>
      <c r="R231" s="239"/>
      <c r="S231" s="239"/>
      <c r="AF231" s="150"/>
      <c r="AG231" s="150"/>
    </row>
    <row r="232" spans="7:33" customFormat="1" x14ac:dyDescent="0.25">
      <c r="G232">
        <f t="shared" si="9"/>
        <v>225</v>
      </c>
      <c r="H232" t="s">
        <v>233</v>
      </c>
      <c r="J232">
        <f t="shared" si="7"/>
        <v>274</v>
      </c>
      <c r="K232" s="3">
        <v>40</v>
      </c>
      <c r="M232" s="150">
        <v>424</v>
      </c>
      <c r="N232" s="155">
        <v>29</v>
      </c>
      <c r="P232">
        <f t="shared" si="8"/>
        <v>274</v>
      </c>
      <c r="Q232" s="3">
        <v>28</v>
      </c>
      <c r="R232" s="239"/>
      <c r="S232" s="239"/>
      <c r="AF232" s="150"/>
      <c r="AG232" s="150"/>
    </row>
    <row r="233" spans="7:33" customFormat="1" x14ac:dyDescent="0.25">
      <c r="G233">
        <f t="shared" si="9"/>
        <v>226</v>
      </c>
      <c r="H233" t="s">
        <v>233</v>
      </c>
      <c r="J233">
        <f t="shared" si="7"/>
        <v>275</v>
      </c>
      <c r="K233" s="3">
        <v>40</v>
      </c>
      <c r="M233" s="150">
        <v>425</v>
      </c>
      <c r="N233" s="155">
        <v>29</v>
      </c>
      <c r="P233">
        <f t="shared" si="8"/>
        <v>275</v>
      </c>
      <c r="Q233" s="3">
        <v>28</v>
      </c>
      <c r="R233" s="239"/>
      <c r="S233" s="239"/>
      <c r="AF233" s="150"/>
      <c r="AG233" s="150"/>
    </row>
    <row r="234" spans="7:33" customFormat="1" x14ac:dyDescent="0.25">
      <c r="G234">
        <f t="shared" si="9"/>
        <v>227</v>
      </c>
      <c r="H234" t="s">
        <v>233</v>
      </c>
      <c r="J234">
        <f t="shared" si="7"/>
        <v>276</v>
      </c>
      <c r="K234" s="3">
        <v>40</v>
      </c>
      <c r="M234" s="150">
        <v>426</v>
      </c>
      <c r="N234" s="155">
        <v>29</v>
      </c>
      <c r="P234">
        <f t="shared" si="8"/>
        <v>276</v>
      </c>
      <c r="Q234" s="3">
        <v>28</v>
      </c>
      <c r="R234" s="239"/>
      <c r="S234" s="239"/>
      <c r="AF234" s="150"/>
      <c r="AG234" s="150"/>
    </row>
    <row r="235" spans="7:33" customFormat="1" x14ac:dyDescent="0.25">
      <c r="G235">
        <f t="shared" si="9"/>
        <v>228</v>
      </c>
      <c r="H235" t="s">
        <v>233</v>
      </c>
      <c r="J235">
        <f t="shared" si="7"/>
        <v>277</v>
      </c>
      <c r="K235" s="3">
        <v>40</v>
      </c>
      <c r="M235" s="150">
        <v>427</v>
      </c>
      <c r="N235" s="155">
        <v>29</v>
      </c>
      <c r="P235">
        <f t="shared" si="8"/>
        <v>277</v>
      </c>
      <c r="Q235" s="3">
        <v>28</v>
      </c>
      <c r="R235" s="239"/>
      <c r="S235" s="239"/>
      <c r="AF235" s="150"/>
      <c r="AG235" s="150"/>
    </row>
    <row r="236" spans="7:33" customFormat="1" x14ac:dyDescent="0.25">
      <c r="G236">
        <f t="shared" si="9"/>
        <v>229</v>
      </c>
      <c r="H236" t="s">
        <v>233</v>
      </c>
      <c r="J236">
        <f t="shared" si="7"/>
        <v>278</v>
      </c>
      <c r="K236" s="3">
        <v>40</v>
      </c>
      <c r="M236" s="150">
        <v>428</v>
      </c>
      <c r="N236" s="155">
        <v>29</v>
      </c>
      <c r="P236">
        <f t="shared" si="8"/>
        <v>278</v>
      </c>
      <c r="Q236" s="3">
        <v>28</v>
      </c>
      <c r="R236" s="239"/>
      <c r="S236" s="239"/>
      <c r="AF236" s="150"/>
      <c r="AG236" s="150"/>
    </row>
    <row r="237" spans="7:33" customFormat="1" x14ac:dyDescent="0.25">
      <c r="G237">
        <f t="shared" si="9"/>
        <v>230</v>
      </c>
      <c r="H237" t="s">
        <v>233</v>
      </c>
      <c r="J237">
        <f t="shared" si="7"/>
        <v>279</v>
      </c>
      <c r="K237" s="3">
        <v>40</v>
      </c>
      <c r="M237" s="150">
        <v>429</v>
      </c>
      <c r="N237" s="155">
        <v>29</v>
      </c>
      <c r="P237">
        <f t="shared" si="8"/>
        <v>279</v>
      </c>
      <c r="Q237" s="3">
        <v>28</v>
      </c>
      <c r="R237" s="239"/>
      <c r="S237" s="239"/>
      <c r="AF237" s="150"/>
      <c r="AG237" s="150"/>
    </row>
    <row r="238" spans="7:33" customFormat="1" x14ac:dyDescent="0.25">
      <c r="G238">
        <f t="shared" si="9"/>
        <v>231</v>
      </c>
      <c r="H238" t="s">
        <v>233</v>
      </c>
      <c r="J238">
        <f t="shared" si="7"/>
        <v>280</v>
      </c>
      <c r="K238" s="3">
        <v>40</v>
      </c>
      <c r="M238" s="150">
        <v>430</v>
      </c>
      <c r="N238" s="155">
        <v>29</v>
      </c>
      <c r="P238">
        <f t="shared" si="8"/>
        <v>280</v>
      </c>
      <c r="Q238" s="3">
        <v>28</v>
      </c>
      <c r="R238" s="239"/>
      <c r="S238" s="239"/>
      <c r="AF238" s="150"/>
      <c r="AG238" s="150"/>
    </row>
    <row r="239" spans="7:33" customFormat="1" x14ac:dyDescent="0.25">
      <c r="G239">
        <f t="shared" si="9"/>
        <v>232</v>
      </c>
      <c r="H239" t="s">
        <v>233</v>
      </c>
      <c r="J239">
        <f t="shared" si="7"/>
        <v>281</v>
      </c>
      <c r="K239" s="3">
        <v>40</v>
      </c>
      <c r="M239" s="150">
        <v>431</v>
      </c>
      <c r="N239" s="155">
        <v>29</v>
      </c>
      <c r="P239">
        <f t="shared" si="8"/>
        <v>281</v>
      </c>
      <c r="Q239" s="3">
        <v>28</v>
      </c>
      <c r="R239" s="239"/>
      <c r="S239" s="239"/>
      <c r="AF239" s="150"/>
      <c r="AG239" s="150"/>
    </row>
    <row r="240" spans="7:33" customFormat="1" x14ac:dyDescent="0.25">
      <c r="G240">
        <f t="shared" si="9"/>
        <v>233</v>
      </c>
      <c r="H240" t="s">
        <v>233</v>
      </c>
      <c r="J240">
        <f t="shared" si="7"/>
        <v>282</v>
      </c>
      <c r="K240" s="3">
        <v>40</v>
      </c>
      <c r="M240" s="150">
        <v>432</v>
      </c>
      <c r="N240" s="155">
        <v>29</v>
      </c>
      <c r="P240">
        <f t="shared" si="8"/>
        <v>282</v>
      </c>
      <c r="Q240" s="3">
        <v>28</v>
      </c>
      <c r="R240" s="239"/>
      <c r="S240" s="239"/>
      <c r="AF240" s="150"/>
      <c r="AG240" s="150"/>
    </row>
    <row r="241" spans="7:33" customFormat="1" x14ac:dyDescent="0.25">
      <c r="G241">
        <f t="shared" si="9"/>
        <v>234</v>
      </c>
      <c r="H241" t="s">
        <v>233</v>
      </c>
      <c r="J241">
        <f t="shared" si="7"/>
        <v>283</v>
      </c>
      <c r="K241" s="3">
        <v>40</v>
      </c>
      <c r="M241" s="150">
        <v>433</v>
      </c>
      <c r="N241" s="155">
        <v>29</v>
      </c>
      <c r="P241">
        <f t="shared" si="8"/>
        <v>283</v>
      </c>
      <c r="Q241" s="3">
        <v>28</v>
      </c>
      <c r="R241" s="239"/>
      <c r="S241" s="239"/>
      <c r="AF241" s="150"/>
      <c r="AG241" s="150"/>
    </row>
    <row r="242" spans="7:33" customFormat="1" x14ac:dyDescent="0.25">
      <c r="G242">
        <f t="shared" si="9"/>
        <v>235</v>
      </c>
      <c r="H242" t="s">
        <v>233</v>
      </c>
      <c r="J242">
        <f t="shared" si="7"/>
        <v>284</v>
      </c>
      <c r="K242" s="3">
        <v>40</v>
      </c>
      <c r="M242" s="150">
        <v>434</v>
      </c>
      <c r="N242" s="155">
        <v>29</v>
      </c>
      <c r="P242">
        <f t="shared" si="8"/>
        <v>284</v>
      </c>
      <c r="Q242" s="3">
        <v>28</v>
      </c>
      <c r="R242" s="239"/>
      <c r="S242" s="239"/>
      <c r="AF242" s="150"/>
      <c r="AG242" s="150"/>
    </row>
    <row r="243" spans="7:33" customFormat="1" x14ac:dyDescent="0.25">
      <c r="G243">
        <f t="shared" si="9"/>
        <v>236</v>
      </c>
      <c r="H243" t="s">
        <v>233</v>
      </c>
      <c r="J243">
        <f t="shared" si="7"/>
        <v>285</v>
      </c>
      <c r="K243" s="3">
        <v>40</v>
      </c>
      <c r="M243" s="150">
        <v>435</v>
      </c>
      <c r="N243" s="155">
        <v>29</v>
      </c>
      <c r="P243">
        <f t="shared" si="8"/>
        <v>285</v>
      </c>
      <c r="Q243" s="3">
        <v>28</v>
      </c>
      <c r="R243" s="239"/>
      <c r="S243" s="239"/>
      <c r="AF243" s="150"/>
      <c r="AG243" s="150"/>
    </row>
    <row r="244" spans="7:33" customFormat="1" x14ac:dyDescent="0.25">
      <c r="G244">
        <f t="shared" si="9"/>
        <v>237</v>
      </c>
      <c r="H244" t="s">
        <v>233</v>
      </c>
      <c r="J244">
        <f t="shared" si="7"/>
        <v>286</v>
      </c>
      <c r="K244" s="3">
        <v>40</v>
      </c>
      <c r="M244" s="150">
        <v>436</v>
      </c>
      <c r="N244" s="155">
        <v>29</v>
      </c>
      <c r="P244">
        <f t="shared" si="8"/>
        <v>286</v>
      </c>
      <c r="Q244" s="3">
        <v>28</v>
      </c>
      <c r="R244" s="239"/>
      <c r="S244" s="239"/>
      <c r="AF244" s="150"/>
      <c r="AG244" s="150"/>
    </row>
    <row r="245" spans="7:33" customFormat="1" x14ac:dyDescent="0.25">
      <c r="G245">
        <f t="shared" si="9"/>
        <v>238</v>
      </c>
      <c r="H245" t="s">
        <v>233</v>
      </c>
      <c r="J245">
        <f t="shared" si="7"/>
        <v>287</v>
      </c>
      <c r="K245" s="3">
        <v>40</v>
      </c>
      <c r="M245" s="150">
        <v>437</v>
      </c>
      <c r="N245" s="155">
        <v>29</v>
      </c>
      <c r="P245">
        <f t="shared" si="8"/>
        <v>287</v>
      </c>
      <c r="Q245" s="3">
        <v>28</v>
      </c>
      <c r="R245" s="239"/>
      <c r="S245" s="239"/>
      <c r="AF245" s="150"/>
      <c r="AG245" s="150"/>
    </row>
    <row r="246" spans="7:33" customFormat="1" x14ac:dyDescent="0.25">
      <c r="G246">
        <f t="shared" si="9"/>
        <v>239</v>
      </c>
      <c r="H246" t="s">
        <v>233</v>
      </c>
      <c r="J246">
        <f t="shared" si="7"/>
        <v>288</v>
      </c>
      <c r="K246" s="3">
        <v>40</v>
      </c>
      <c r="M246" s="150">
        <v>438</v>
      </c>
      <c r="N246" s="155">
        <v>29</v>
      </c>
      <c r="P246">
        <f t="shared" si="8"/>
        <v>288</v>
      </c>
      <c r="Q246" s="3">
        <v>28</v>
      </c>
      <c r="R246" s="239"/>
      <c r="S246" s="239"/>
      <c r="AF246" s="150"/>
      <c r="AG246" s="150"/>
    </row>
    <row r="247" spans="7:33" customFormat="1" x14ac:dyDescent="0.25">
      <c r="G247">
        <f t="shared" si="9"/>
        <v>240</v>
      </c>
      <c r="H247" t="s">
        <v>233</v>
      </c>
      <c r="J247">
        <f t="shared" si="7"/>
        <v>289</v>
      </c>
      <c r="K247" s="3">
        <v>40</v>
      </c>
      <c r="M247" s="150">
        <v>439</v>
      </c>
      <c r="N247" s="155">
        <v>29</v>
      </c>
      <c r="P247">
        <f t="shared" si="8"/>
        <v>289</v>
      </c>
      <c r="Q247" s="3">
        <v>28</v>
      </c>
      <c r="R247" s="239"/>
      <c r="S247" s="239"/>
      <c r="AF247" s="150"/>
      <c r="AG247" s="150"/>
    </row>
    <row r="248" spans="7:33" customFormat="1" x14ac:dyDescent="0.25">
      <c r="G248">
        <f t="shared" si="9"/>
        <v>241</v>
      </c>
      <c r="H248" t="s">
        <v>233</v>
      </c>
      <c r="J248">
        <f t="shared" si="7"/>
        <v>290</v>
      </c>
      <c r="K248" s="3">
        <v>40</v>
      </c>
      <c r="M248" s="150">
        <v>440</v>
      </c>
      <c r="N248" s="155">
        <v>29</v>
      </c>
      <c r="P248">
        <f t="shared" si="8"/>
        <v>290</v>
      </c>
      <c r="Q248" s="3">
        <v>28</v>
      </c>
      <c r="R248" s="239"/>
      <c r="S248" s="239"/>
      <c r="AF248" s="150"/>
      <c r="AG248" s="150"/>
    </row>
    <row r="249" spans="7:33" customFormat="1" x14ac:dyDescent="0.25">
      <c r="G249">
        <f t="shared" si="9"/>
        <v>242</v>
      </c>
      <c r="H249" t="s">
        <v>233</v>
      </c>
      <c r="J249">
        <f t="shared" si="7"/>
        <v>291</v>
      </c>
      <c r="K249" s="3">
        <v>40</v>
      </c>
      <c r="M249" s="150">
        <v>441</v>
      </c>
      <c r="N249" s="155">
        <v>29</v>
      </c>
      <c r="P249">
        <f t="shared" si="8"/>
        <v>291</v>
      </c>
      <c r="Q249" s="3">
        <v>28</v>
      </c>
      <c r="R249" s="239"/>
      <c r="S249" s="239"/>
      <c r="AF249" s="150"/>
      <c r="AG249" s="150"/>
    </row>
    <row r="250" spans="7:33" customFormat="1" x14ac:dyDescent="0.25">
      <c r="G250">
        <f t="shared" si="9"/>
        <v>243</v>
      </c>
      <c r="H250" t="s">
        <v>233</v>
      </c>
      <c r="J250">
        <f t="shared" si="7"/>
        <v>292</v>
      </c>
      <c r="K250" s="3">
        <v>40</v>
      </c>
      <c r="M250" s="150">
        <v>442</v>
      </c>
      <c r="N250" s="155">
        <v>29</v>
      </c>
      <c r="P250">
        <f t="shared" si="8"/>
        <v>292</v>
      </c>
      <c r="Q250" s="3">
        <v>28</v>
      </c>
      <c r="R250" s="239"/>
      <c r="S250" s="239"/>
      <c r="AF250" s="150"/>
      <c r="AG250" s="150"/>
    </row>
    <row r="251" spans="7:33" customFormat="1" x14ac:dyDescent="0.25">
      <c r="G251">
        <f t="shared" si="9"/>
        <v>244</v>
      </c>
      <c r="H251" t="s">
        <v>233</v>
      </c>
      <c r="J251">
        <f t="shared" ref="J251:J314" si="10">+J250+1</f>
        <v>293</v>
      </c>
      <c r="K251" s="3">
        <v>40</v>
      </c>
      <c r="M251" s="150">
        <v>443</v>
      </c>
      <c r="N251" s="155">
        <v>29</v>
      </c>
      <c r="P251">
        <f t="shared" ref="P251:P314" si="11">+P250+1</f>
        <v>293</v>
      </c>
      <c r="Q251" s="3">
        <v>28</v>
      </c>
      <c r="R251" s="239"/>
      <c r="S251" s="239"/>
      <c r="AF251" s="150"/>
      <c r="AG251" s="150"/>
    </row>
    <row r="252" spans="7:33" customFormat="1" x14ac:dyDescent="0.25">
      <c r="G252">
        <f t="shared" si="9"/>
        <v>245</v>
      </c>
      <c r="H252" t="s">
        <v>233</v>
      </c>
      <c r="J252">
        <f t="shared" si="10"/>
        <v>294</v>
      </c>
      <c r="K252" s="3">
        <v>40</v>
      </c>
      <c r="M252" s="150">
        <v>444</v>
      </c>
      <c r="N252" s="155">
        <v>29</v>
      </c>
      <c r="P252">
        <f t="shared" si="11"/>
        <v>294</v>
      </c>
      <c r="Q252" s="3">
        <v>28</v>
      </c>
      <c r="R252" s="239"/>
      <c r="S252" s="239"/>
      <c r="AF252" s="150"/>
      <c r="AG252" s="150"/>
    </row>
    <row r="253" spans="7:33" customFormat="1" x14ac:dyDescent="0.25">
      <c r="G253">
        <f t="shared" si="9"/>
        <v>246</v>
      </c>
      <c r="H253" t="s">
        <v>233</v>
      </c>
      <c r="J253">
        <f t="shared" si="10"/>
        <v>295</v>
      </c>
      <c r="K253" s="3">
        <v>40</v>
      </c>
      <c r="M253" s="150">
        <v>445</v>
      </c>
      <c r="N253" s="155">
        <v>29</v>
      </c>
      <c r="P253">
        <f t="shared" si="11"/>
        <v>295</v>
      </c>
      <c r="Q253" s="3">
        <v>28</v>
      </c>
      <c r="R253" s="239"/>
      <c r="S253" s="239"/>
      <c r="AF253" s="150"/>
      <c r="AG253" s="150"/>
    </row>
    <row r="254" spans="7:33" customFormat="1" x14ac:dyDescent="0.25">
      <c r="G254">
        <f t="shared" si="9"/>
        <v>247</v>
      </c>
      <c r="H254" t="s">
        <v>233</v>
      </c>
      <c r="J254">
        <f t="shared" si="10"/>
        <v>296</v>
      </c>
      <c r="K254" s="3">
        <v>40</v>
      </c>
      <c r="M254" s="150">
        <v>446</v>
      </c>
      <c r="N254" s="155">
        <v>29</v>
      </c>
      <c r="P254">
        <f t="shared" si="11"/>
        <v>296</v>
      </c>
      <c r="Q254" s="3">
        <v>28</v>
      </c>
      <c r="R254" s="239"/>
      <c r="S254" s="239"/>
      <c r="AF254" s="150"/>
      <c r="AG254" s="150"/>
    </row>
    <row r="255" spans="7:33" customFormat="1" x14ac:dyDescent="0.25">
      <c r="G255">
        <f t="shared" si="9"/>
        <v>248</v>
      </c>
      <c r="H255" t="s">
        <v>233</v>
      </c>
      <c r="J255">
        <f t="shared" si="10"/>
        <v>297</v>
      </c>
      <c r="K255" s="3">
        <v>40</v>
      </c>
      <c r="M255" s="150">
        <v>447</v>
      </c>
      <c r="N255" s="155">
        <v>29</v>
      </c>
      <c r="P255">
        <f t="shared" si="11"/>
        <v>297</v>
      </c>
      <c r="Q255" s="3">
        <v>28</v>
      </c>
      <c r="R255" s="239"/>
      <c r="S255" s="239"/>
      <c r="AF255" s="150"/>
      <c r="AG255" s="150"/>
    </row>
    <row r="256" spans="7:33" customFormat="1" x14ac:dyDescent="0.25">
      <c r="G256">
        <f t="shared" si="9"/>
        <v>249</v>
      </c>
      <c r="H256" t="s">
        <v>233</v>
      </c>
      <c r="J256">
        <f t="shared" si="10"/>
        <v>298</v>
      </c>
      <c r="K256" s="3">
        <v>40</v>
      </c>
      <c r="M256" s="150">
        <v>448</v>
      </c>
      <c r="N256" s="155">
        <v>29</v>
      </c>
      <c r="P256">
        <f t="shared" si="11"/>
        <v>298</v>
      </c>
      <c r="Q256" s="3">
        <v>28</v>
      </c>
      <c r="R256" s="239"/>
      <c r="S256" s="239"/>
      <c r="AF256" s="150"/>
      <c r="AG256" s="150"/>
    </row>
    <row r="257" spans="7:33" customFormat="1" x14ac:dyDescent="0.25">
      <c r="G257">
        <f t="shared" si="9"/>
        <v>250</v>
      </c>
      <c r="H257" t="s">
        <v>234</v>
      </c>
      <c r="J257">
        <f t="shared" si="10"/>
        <v>299</v>
      </c>
      <c r="K257" s="3">
        <v>40</v>
      </c>
      <c r="M257" s="150">
        <v>449</v>
      </c>
      <c r="N257" s="155">
        <v>29</v>
      </c>
      <c r="P257">
        <f t="shared" si="11"/>
        <v>299</v>
      </c>
      <c r="Q257" s="3">
        <v>28</v>
      </c>
      <c r="R257" s="239"/>
      <c r="S257" s="239"/>
      <c r="AF257" s="150"/>
      <c r="AG257" s="150"/>
    </row>
    <row r="258" spans="7:33" customFormat="1" x14ac:dyDescent="0.25">
      <c r="G258">
        <f t="shared" si="9"/>
        <v>251</v>
      </c>
      <c r="H258" t="s">
        <v>234</v>
      </c>
      <c r="J258">
        <f t="shared" si="10"/>
        <v>300</v>
      </c>
      <c r="K258" s="3">
        <v>40</v>
      </c>
      <c r="M258" s="150">
        <v>450</v>
      </c>
      <c r="N258" s="155">
        <v>29</v>
      </c>
      <c r="P258">
        <f t="shared" si="11"/>
        <v>300</v>
      </c>
      <c r="Q258" s="3">
        <v>26</v>
      </c>
      <c r="R258" s="239"/>
      <c r="S258" s="239"/>
      <c r="AF258" s="150"/>
      <c r="AG258" s="150"/>
    </row>
    <row r="259" spans="7:33" customFormat="1" x14ac:dyDescent="0.25">
      <c r="G259">
        <f t="shared" si="9"/>
        <v>252</v>
      </c>
      <c r="H259" t="s">
        <v>234</v>
      </c>
      <c r="J259">
        <f t="shared" si="10"/>
        <v>301</v>
      </c>
      <c r="K259" s="3">
        <v>40</v>
      </c>
      <c r="M259" s="150">
        <v>451</v>
      </c>
      <c r="N259" s="155">
        <v>29</v>
      </c>
      <c r="P259">
        <f t="shared" si="11"/>
        <v>301</v>
      </c>
      <c r="Q259" s="3">
        <v>26</v>
      </c>
      <c r="R259" s="239"/>
      <c r="S259" s="239"/>
      <c r="AF259" s="150"/>
      <c r="AG259" s="150"/>
    </row>
    <row r="260" spans="7:33" customFormat="1" x14ac:dyDescent="0.25">
      <c r="G260">
        <f t="shared" si="9"/>
        <v>253</v>
      </c>
      <c r="H260" t="s">
        <v>234</v>
      </c>
      <c r="J260">
        <f t="shared" si="10"/>
        <v>302</v>
      </c>
      <c r="K260" s="3">
        <v>40</v>
      </c>
      <c r="M260" s="150">
        <v>452</v>
      </c>
      <c r="N260" s="155">
        <v>29</v>
      </c>
      <c r="P260">
        <f t="shared" si="11"/>
        <v>302</v>
      </c>
      <c r="Q260" s="3">
        <v>26</v>
      </c>
      <c r="R260" s="239"/>
      <c r="S260" s="239"/>
      <c r="AF260" s="150"/>
      <c r="AG260" s="150"/>
    </row>
    <row r="261" spans="7:33" customFormat="1" x14ac:dyDescent="0.25">
      <c r="G261">
        <f t="shared" si="9"/>
        <v>254</v>
      </c>
      <c r="H261" t="s">
        <v>234</v>
      </c>
      <c r="J261">
        <f t="shared" si="10"/>
        <v>303</v>
      </c>
      <c r="K261" s="3">
        <v>40</v>
      </c>
      <c r="M261" s="150">
        <v>453</v>
      </c>
      <c r="N261" s="155">
        <v>29</v>
      </c>
      <c r="P261">
        <f t="shared" si="11"/>
        <v>303</v>
      </c>
      <c r="Q261" s="3">
        <v>26</v>
      </c>
      <c r="R261" s="239"/>
      <c r="S261" s="239"/>
      <c r="AF261" s="150"/>
      <c r="AG261" s="150"/>
    </row>
    <row r="262" spans="7:33" customFormat="1" x14ac:dyDescent="0.25">
      <c r="G262">
        <f t="shared" si="9"/>
        <v>255</v>
      </c>
      <c r="H262" t="s">
        <v>234</v>
      </c>
      <c r="J262">
        <f t="shared" si="10"/>
        <v>304</v>
      </c>
      <c r="K262" s="3">
        <v>40</v>
      </c>
      <c r="M262" s="150">
        <v>454</v>
      </c>
      <c r="N262" s="155">
        <v>29</v>
      </c>
      <c r="P262">
        <f t="shared" si="11"/>
        <v>304</v>
      </c>
      <c r="Q262" s="3">
        <v>26</v>
      </c>
      <c r="R262" s="239"/>
      <c r="S262" s="239"/>
      <c r="AF262" s="150"/>
      <c r="AG262" s="150"/>
    </row>
    <row r="263" spans="7:33" customFormat="1" x14ac:dyDescent="0.25">
      <c r="G263">
        <f t="shared" si="9"/>
        <v>256</v>
      </c>
      <c r="H263" t="s">
        <v>234</v>
      </c>
      <c r="J263">
        <f t="shared" si="10"/>
        <v>305</v>
      </c>
      <c r="K263" s="3">
        <v>40</v>
      </c>
      <c r="M263" s="150">
        <v>455</v>
      </c>
      <c r="N263" s="155">
        <v>29</v>
      </c>
      <c r="P263">
        <f t="shared" si="11"/>
        <v>305</v>
      </c>
      <c r="Q263" s="3">
        <v>26</v>
      </c>
      <c r="R263" s="239"/>
      <c r="S263" s="239"/>
      <c r="AF263" s="150"/>
      <c r="AG263" s="150"/>
    </row>
    <row r="264" spans="7:33" customFormat="1" x14ac:dyDescent="0.25">
      <c r="G264">
        <f t="shared" si="9"/>
        <v>257</v>
      </c>
      <c r="H264" t="s">
        <v>234</v>
      </c>
      <c r="J264">
        <f t="shared" si="10"/>
        <v>306</v>
      </c>
      <c r="K264" s="3">
        <v>40</v>
      </c>
      <c r="M264" s="150">
        <v>456</v>
      </c>
      <c r="N264" s="155">
        <v>29</v>
      </c>
      <c r="P264">
        <f t="shared" si="11"/>
        <v>306</v>
      </c>
      <c r="Q264" s="3">
        <v>26</v>
      </c>
      <c r="R264" s="239"/>
      <c r="S264" s="239"/>
      <c r="AF264" s="150"/>
      <c r="AG264" s="150"/>
    </row>
    <row r="265" spans="7:33" customFormat="1" x14ac:dyDescent="0.25">
      <c r="G265">
        <f t="shared" si="9"/>
        <v>258</v>
      </c>
      <c r="H265" t="s">
        <v>234</v>
      </c>
      <c r="J265">
        <f t="shared" si="10"/>
        <v>307</v>
      </c>
      <c r="K265" s="3">
        <v>40</v>
      </c>
      <c r="M265" s="150">
        <v>457</v>
      </c>
      <c r="N265" s="155">
        <v>29</v>
      </c>
      <c r="P265">
        <f t="shared" si="11"/>
        <v>307</v>
      </c>
      <c r="Q265" s="3">
        <v>26</v>
      </c>
      <c r="R265" s="239"/>
      <c r="S265" s="239"/>
      <c r="AF265" s="150"/>
      <c r="AG265" s="150"/>
    </row>
    <row r="266" spans="7:33" customFormat="1" x14ac:dyDescent="0.25">
      <c r="G266">
        <f t="shared" ref="G266:G329" si="12">+G265+1</f>
        <v>259</v>
      </c>
      <c r="H266" t="s">
        <v>234</v>
      </c>
      <c r="J266">
        <f t="shared" si="10"/>
        <v>308</v>
      </c>
      <c r="K266" s="3">
        <v>40</v>
      </c>
      <c r="M266" s="150">
        <v>458</v>
      </c>
      <c r="N266" s="155">
        <v>29</v>
      </c>
      <c r="P266">
        <f t="shared" si="11"/>
        <v>308</v>
      </c>
      <c r="Q266" s="3">
        <v>26</v>
      </c>
      <c r="R266" s="239"/>
      <c r="S266" s="239"/>
      <c r="AF266" s="150"/>
      <c r="AG266" s="150"/>
    </row>
    <row r="267" spans="7:33" customFormat="1" x14ac:dyDescent="0.25">
      <c r="G267">
        <f t="shared" si="12"/>
        <v>260</v>
      </c>
      <c r="H267" t="s">
        <v>234</v>
      </c>
      <c r="J267">
        <f t="shared" si="10"/>
        <v>309</v>
      </c>
      <c r="K267" s="3">
        <v>40</v>
      </c>
      <c r="M267" s="150">
        <v>459</v>
      </c>
      <c r="N267" s="155">
        <v>29</v>
      </c>
      <c r="P267">
        <f t="shared" si="11"/>
        <v>309</v>
      </c>
      <c r="Q267" s="3">
        <v>26</v>
      </c>
      <c r="R267" s="239"/>
      <c r="S267" s="239"/>
      <c r="AF267" s="150"/>
      <c r="AG267" s="150"/>
    </row>
    <row r="268" spans="7:33" customFormat="1" x14ac:dyDescent="0.25">
      <c r="G268">
        <f t="shared" si="12"/>
        <v>261</v>
      </c>
      <c r="H268" t="s">
        <v>234</v>
      </c>
      <c r="J268">
        <f t="shared" si="10"/>
        <v>310</v>
      </c>
      <c r="K268" s="3">
        <v>40</v>
      </c>
      <c r="M268" s="150">
        <v>460</v>
      </c>
      <c r="N268" s="155">
        <v>29</v>
      </c>
      <c r="P268">
        <f t="shared" si="11"/>
        <v>310</v>
      </c>
      <c r="Q268" s="3">
        <v>26</v>
      </c>
      <c r="R268" s="239"/>
      <c r="S268" s="239"/>
      <c r="AF268" s="150"/>
      <c r="AG268" s="150"/>
    </row>
    <row r="269" spans="7:33" customFormat="1" x14ac:dyDescent="0.25">
      <c r="G269">
        <f t="shared" si="12"/>
        <v>262</v>
      </c>
      <c r="H269" t="s">
        <v>234</v>
      </c>
      <c r="J269">
        <f t="shared" si="10"/>
        <v>311</v>
      </c>
      <c r="K269" s="3">
        <v>40</v>
      </c>
      <c r="M269" s="150">
        <v>461</v>
      </c>
      <c r="N269" s="155">
        <v>29</v>
      </c>
      <c r="P269">
        <f t="shared" si="11"/>
        <v>311</v>
      </c>
      <c r="Q269" s="3">
        <v>26</v>
      </c>
      <c r="R269" s="239"/>
      <c r="S269" s="239"/>
      <c r="AF269" s="150"/>
      <c r="AG269" s="150"/>
    </row>
    <row r="270" spans="7:33" customFormat="1" x14ac:dyDescent="0.25">
      <c r="G270">
        <f t="shared" si="12"/>
        <v>263</v>
      </c>
      <c r="H270" t="s">
        <v>234</v>
      </c>
      <c r="J270">
        <f t="shared" si="10"/>
        <v>312</v>
      </c>
      <c r="K270" s="3">
        <v>40</v>
      </c>
      <c r="M270" s="150">
        <v>462</v>
      </c>
      <c r="N270" s="155">
        <v>29</v>
      </c>
      <c r="P270">
        <f t="shared" si="11"/>
        <v>312</v>
      </c>
      <c r="Q270" s="3">
        <v>26</v>
      </c>
      <c r="R270" s="239"/>
      <c r="S270" s="239"/>
      <c r="AF270" s="150"/>
      <c r="AG270" s="150"/>
    </row>
    <row r="271" spans="7:33" customFormat="1" x14ac:dyDescent="0.25">
      <c r="G271">
        <f t="shared" si="12"/>
        <v>264</v>
      </c>
      <c r="H271" t="s">
        <v>234</v>
      </c>
      <c r="J271">
        <f t="shared" si="10"/>
        <v>313</v>
      </c>
      <c r="K271" s="3">
        <v>40</v>
      </c>
      <c r="M271" s="150">
        <v>463</v>
      </c>
      <c r="N271" s="155">
        <v>29</v>
      </c>
      <c r="P271">
        <f t="shared" si="11"/>
        <v>313</v>
      </c>
      <c r="Q271" s="3">
        <v>26</v>
      </c>
      <c r="R271" s="239"/>
      <c r="S271" s="239"/>
      <c r="AF271" s="150"/>
      <c r="AG271" s="150"/>
    </row>
    <row r="272" spans="7:33" customFormat="1" x14ac:dyDescent="0.25">
      <c r="G272">
        <f t="shared" si="12"/>
        <v>265</v>
      </c>
      <c r="H272" t="s">
        <v>234</v>
      </c>
      <c r="J272">
        <f t="shared" si="10"/>
        <v>314</v>
      </c>
      <c r="K272" s="3">
        <v>40</v>
      </c>
      <c r="M272" s="150">
        <v>464</v>
      </c>
      <c r="N272" s="155">
        <v>29</v>
      </c>
      <c r="P272">
        <f t="shared" si="11"/>
        <v>314</v>
      </c>
      <c r="Q272" s="3">
        <v>26</v>
      </c>
      <c r="R272" s="239"/>
      <c r="S272" s="239"/>
      <c r="AF272" s="150"/>
      <c r="AG272" s="150"/>
    </row>
    <row r="273" spans="7:33" customFormat="1" x14ac:dyDescent="0.25">
      <c r="G273">
        <f t="shared" si="12"/>
        <v>266</v>
      </c>
      <c r="H273" t="s">
        <v>234</v>
      </c>
      <c r="J273">
        <f t="shared" si="10"/>
        <v>315</v>
      </c>
      <c r="K273" s="3">
        <v>40</v>
      </c>
      <c r="M273" s="150">
        <v>465</v>
      </c>
      <c r="N273" s="155">
        <v>29</v>
      </c>
      <c r="P273">
        <f t="shared" si="11"/>
        <v>315</v>
      </c>
      <c r="Q273" s="3">
        <v>26</v>
      </c>
      <c r="R273" s="239"/>
      <c r="S273" s="239"/>
      <c r="AF273" s="150"/>
      <c r="AG273" s="150"/>
    </row>
    <row r="274" spans="7:33" customFormat="1" x14ac:dyDescent="0.25">
      <c r="G274">
        <f t="shared" si="12"/>
        <v>267</v>
      </c>
      <c r="H274" t="s">
        <v>234</v>
      </c>
      <c r="J274">
        <f t="shared" si="10"/>
        <v>316</v>
      </c>
      <c r="K274" s="3">
        <v>40</v>
      </c>
      <c r="M274" s="150">
        <v>466</v>
      </c>
      <c r="N274" s="155">
        <v>29</v>
      </c>
      <c r="P274">
        <f t="shared" si="11"/>
        <v>316</v>
      </c>
      <c r="Q274" s="3">
        <v>26</v>
      </c>
      <c r="R274" s="239"/>
      <c r="S274" s="239"/>
      <c r="AF274" s="150"/>
      <c r="AG274" s="150"/>
    </row>
    <row r="275" spans="7:33" customFormat="1" x14ac:dyDescent="0.25">
      <c r="G275">
        <f t="shared" si="12"/>
        <v>268</v>
      </c>
      <c r="H275" t="s">
        <v>234</v>
      </c>
      <c r="J275">
        <f t="shared" si="10"/>
        <v>317</v>
      </c>
      <c r="K275" s="3">
        <v>40</v>
      </c>
      <c r="M275" s="150">
        <v>467</v>
      </c>
      <c r="N275" s="155">
        <v>29</v>
      </c>
      <c r="P275">
        <f t="shared" si="11"/>
        <v>317</v>
      </c>
      <c r="Q275" s="3">
        <v>26</v>
      </c>
      <c r="R275" s="239"/>
      <c r="S275" s="239"/>
      <c r="AF275" s="150"/>
      <c r="AG275" s="150"/>
    </row>
    <row r="276" spans="7:33" customFormat="1" x14ac:dyDescent="0.25">
      <c r="G276">
        <f t="shared" si="12"/>
        <v>269</v>
      </c>
      <c r="H276" t="s">
        <v>234</v>
      </c>
      <c r="J276">
        <f t="shared" si="10"/>
        <v>318</v>
      </c>
      <c r="K276" s="3">
        <v>40</v>
      </c>
      <c r="M276" s="150">
        <v>468</v>
      </c>
      <c r="N276" s="155">
        <v>29</v>
      </c>
      <c r="P276">
        <f t="shared" si="11"/>
        <v>318</v>
      </c>
      <c r="Q276" s="3">
        <v>26</v>
      </c>
      <c r="R276" s="239"/>
      <c r="S276" s="239"/>
      <c r="AF276" s="150"/>
      <c r="AG276" s="150"/>
    </row>
    <row r="277" spans="7:33" customFormat="1" x14ac:dyDescent="0.25">
      <c r="G277">
        <f t="shared" si="12"/>
        <v>270</v>
      </c>
      <c r="H277" t="s">
        <v>234</v>
      </c>
      <c r="J277">
        <f t="shared" si="10"/>
        <v>319</v>
      </c>
      <c r="K277" s="3">
        <v>40</v>
      </c>
      <c r="M277" s="150">
        <v>469</v>
      </c>
      <c r="N277" s="155">
        <v>29</v>
      </c>
      <c r="P277">
        <f t="shared" si="11"/>
        <v>319</v>
      </c>
      <c r="Q277" s="3">
        <v>26</v>
      </c>
      <c r="R277" s="239"/>
      <c r="S277" s="239"/>
      <c r="AF277" s="150"/>
      <c r="AG277" s="150"/>
    </row>
    <row r="278" spans="7:33" customFormat="1" x14ac:dyDescent="0.25">
      <c r="G278">
        <f t="shared" si="12"/>
        <v>271</v>
      </c>
      <c r="H278" t="s">
        <v>234</v>
      </c>
      <c r="J278">
        <f t="shared" si="10"/>
        <v>320</v>
      </c>
      <c r="K278" s="3">
        <v>40</v>
      </c>
      <c r="M278" s="150">
        <v>470</v>
      </c>
      <c r="N278" s="155">
        <v>29</v>
      </c>
      <c r="P278">
        <f t="shared" si="11"/>
        <v>320</v>
      </c>
      <c r="Q278" s="3">
        <v>26</v>
      </c>
      <c r="R278" s="239"/>
      <c r="S278" s="239"/>
      <c r="AF278" s="150"/>
      <c r="AG278" s="150"/>
    </row>
    <row r="279" spans="7:33" customFormat="1" x14ac:dyDescent="0.25">
      <c r="G279">
        <f t="shared" si="12"/>
        <v>272</v>
      </c>
      <c r="H279" t="s">
        <v>234</v>
      </c>
      <c r="J279">
        <f t="shared" si="10"/>
        <v>321</v>
      </c>
      <c r="K279" s="3">
        <v>40</v>
      </c>
      <c r="M279" s="150">
        <v>471</v>
      </c>
      <c r="N279" s="155">
        <v>29</v>
      </c>
      <c r="P279">
        <f t="shared" si="11"/>
        <v>321</v>
      </c>
      <c r="Q279" s="3">
        <v>26</v>
      </c>
      <c r="R279" s="239"/>
      <c r="S279" s="239"/>
      <c r="AF279" s="150"/>
      <c r="AG279" s="150"/>
    </row>
    <row r="280" spans="7:33" customFormat="1" x14ac:dyDescent="0.25">
      <c r="G280">
        <f t="shared" si="12"/>
        <v>273</v>
      </c>
      <c r="H280" t="s">
        <v>234</v>
      </c>
      <c r="J280">
        <f t="shared" si="10"/>
        <v>322</v>
      </c>
      <c r="K280" s="3">
        <v>40</v>
      </c>
      <c r="M280" s="150">
        <v>472</v>
      </c>
      <c r="N280" s="155">
        <v>29</v>
      </c>
      <c r="P280">
        <f t="shared" si="11"/>
        <v>322</v>
      </c>
      <c r="Q280" s="3">
        <v>26</v>
      </c>
      <c r="R280" s="239"/>
      <c r="S280" s="239"/>
      <c r="AF280" s="150"/>
      <c r="AG280" s="150"/>
    </row>
    <row r="281" spans="7:33" customFormat="1" x14ac:dyDescent="0.25">
      <c r="G281">
        <f t="shared" si="12"/>
        <v>274</v>
      </c>
      <c r="H281" t="s">
        <v>234</v>
      </c>
      <c r="J281">
        <f t="shared" si="10"/>
        <v>323</v>
      </c>
      <c r="K281" s="3">
        <v>40</v>
      </c>
      <c r="M281" s="150">
        <v>473</v>
      </c>
      <c r="N281" s="155">
        <v>29</v>
      </c>
      <c r="P281">
        <f t="shared" si="11"/>
        <v>323</v>
      </c>
      <c r="Q281" s="3">
        <v>26</v>
      </c>
      <c r="R281" s="239"/>
      <c r="S281" s="239"/>
      <c r="AF281" s="150"/>
      <c r="AG281" s="150"/>
    </row>
    <row r="282" spans="7:33" customFormat="1" x14ac:dyDescent="0.25">
      <c r="G282">
        <f t="shared" si="12"/>
        <v>275</v>
      </c>
      <c r="H282" t="s">
        <v>234</v>
      </c>
      <c r="J282">
        <f t="shared" si="10"/>
        <v>324</v>
      </c>
      <c r="K282" s="3">
        <v>40</v>
      </c>
      <c r="M282" s="150">
        <v>474</v>
      </c>
      <c r="N282" s="155">
        <v>29</v>
      </c>
      <c r="P282">
        <f t="shared" si="11"/>
        <v>324</v>
      </c>
      <c r="Q282" s="3">
        <v>26</v>
      </c>
      <c r="R282" s="239"/>
      <c r="S282" s="239"/>
      <c r="AF282" s="150"/>
      <c r="AG282" s="150"/>
    </row>
    <row r="283" spans="7:33" customFormat="1" x14ac:dyDescent="0.25">
      <c r="G283">
        <f t="shared" si="12"/>
        <v>276</v>
      </c>
      <c r="H283" t="s">
        <v>234</v>
      </c>
      <c r="J283">
        <f t="shared" si="10"/>
        <v>325</v>
      </c>
      <c r="K283" s="3">
        <v>40</v>
      </c>
      <c r="M283" s="150">
        <v>475</v>
      </c>
      <c r="N283" s="155">
        <v>29</v>
      </c>
      <c r="P283">
        <f t="shared" si="11"/>
        <v>325</v>
      </c>
      <c r="Q283" s="3">
        <v>26</v>
      </c>
      <c r="R283" s="239"/>
      <c r="S283" s="239"/>
      <c r="AF283" s="150"/>
      <c r="AG283" s="150"/>
    </row>
    <row r="284" spans="7:33" customFormat="1" x14ac:dyDescent="0.25">
      <c r="G284">
        <f t="shared" si="12"/>
        <v>277</v>
      </c>
      <c r="H284" t="s">
        <v>234</v>
      </c>
      <c r="J284">
        <f t="shared" si="10"/>
        <v>326</v>
      </c>
      <c r="K284" s="3">
        <v>40</v>
      </c>
      <c r="M284" s="150">
        <v>476</v>
      </c>
      <c r="N284" s="155">
        <v>29</v>
      </c>
      <c r="P284">
        <f t="shared" si="11"/>
        <v>326</v>
      </c>
      <c r="Q284" s="3">
        <v>26</v>
      </c>
      <c r="R284" s="239"/>
      <c r="S284" s="239"/>
      <c r="AF284" s="150"/>
      <c r="AG284" s="150"/>
    </row>
    <row r="285" spans="7:33" customFormat="1" x14ac:dyDescent="0.25">
      <c r="G285">
        <f t="shared" si="12"/>
        <v>278</v>
      </c>
      <c r="H285" t="s">
        <v>234</v>
      </c>
      <c r="J285">
        <f t="shared" si="10"/>
        <v>327</v>
      </c>
      <c r="K285" s="3">
        <v>40</v>
      </c>
      <c r="M285" s="150">
        <v>477</v>
      </c>
      <c r="N285" s="155">
        <v>29</v>
      </c>
      <c r="P285">
        <f t="shared" si="11"/>
        <v>327</v>
      </c>
      <c r="Q285" s="3">
        <v>26</v>
      </c>
      <c r="R285" s="239"/>
      <c r="S285" s="239"/>
      <c r="AF285" s="150"/>
      <c r="AG285" s="150"/>
    </row>
    <row r="286" spans="7:33" customFormat="1" x14ac:dyDescent="0.25">
      <c r="G286">
        <f t="shared" si="12"/>
        <v>279</v>
      </c>
      <c r="H286" t="s">
        <v>234</v>
      </c>
      <c r="J286">
        <f t="shared" si="10"/>
        <v>328</v>
      </c>
      <c r="K286" s="3">
        <v>40</v>
      </c>
      <c r="M286" s="150">
        <v>478</v>
      </c>
      <c r="N286" s="155">
        <v>29</v>
      </c>
      <c r="P286">
        <f t="shared" si="11"/>
        <v>328</v>
      </c>
      <c r="Q286" s="3">
        <v>26</v>
      </c>
      <c r="R286" s="239"/>
      <c r="S286" s="239"/>
      <c r="AF286" s="150"/>
      <c r="AG286" s="150"/>
    </row>
    <row r="287" spans="7:33" customFormat="1" x14ac:dyDescent="0.25">
      <c r="G287">
        <f t="shared" si="12"/>
        <v>280</v>
      </c>
      <c r="H287" t="s">
        <v>234</v>
      </c>
      <c r="J287">
        <f t="shared" si="10"/>
        <v>329</v>
      </c>
      <c r="K287" s="3">
        <v>40</v>
      </c>
      <c r="M287" s="150">
        <v>479</v>
      </c>
      <c r="N287" s="155">
        <v>29</v>
      </c>
      <c r="P287">
        <f t="shared" si="11"/>
        <v>329</v>
      </c>
      <c r="Q287" s="3">
        <v>26</v>
      </c>
      <c r="R287" s="239"/>
      <c r="S287" s="239"/>
      <c r="AF287" s="150"/>
      <c r="AG287" s="150"/>
    </row>
    <row r="288" spans="7:33" customFormat="1" x14ac:dyDescent="0.25">
      <c r="G288">
        <f t="shared" si="12"/>
        <v>281</v>
      </c>
      <c r="H288" t="s">
        <v>234</v>
      </c>
      <c r="J288">
        <f t="shared" si="10"/>
        <v>330</v>
      </c>
      <c r="K288" s="3">
        <v>40</v>
      </c>
      <c r="M288" s="150">
        <v>480</v>
      </c>
      <c r="N288" s="155">
        <v>29</v>
      </c>
      <c r="P288">
        <f t="shared" si="11"/>
        <v>330</v>
      </c>
      <c r="Q288" s="3">
        <v>26</v>
      </c>
      <c r="R288" s="239"/>
      <c r="S288" s="239"/>
      <c r="AF288" s="150"/>
      <c r="AG288" s="150"/>
    </row>
    <row r="289" spans="7:33" customFormat="1" x14ac:dyDescent="0.25">
      <c r="G289">
        <f t="shared" si="12"/>
        <v>282</v>
      </c>
      <c r="H289" t="s">
        <v>234</v>
      </c>
      <c r="J289">
        <f t="shared" si="10"/>
        <v>331</v>
      </c>
      <c r="K289" s="3">
        <v>40</v>
      </c>
      <c r="M289" s="150">
        <v>481</v>
      </c>
      <c r="N289" s="155">
        <v>29</v>
      </c>
      <c r="P289">
        <f t="shared" si="11"/>
        <v>331</v>
      </c>
      <c r="Q289" s="3">
        <v>26</v>
      </c>
      <c r="R289" s="239"/>
      <c r="S289" s="239"/>
      <c r="AF289" s="150"/>
      <c r="AG289" s="150"/>
    </row>
    <row r="290" spans="7:33" customFormat="1" x14ac:dyDescent="0.25">
      <c r="G290">
        <f t="shared" si="12"/>
        <v>283</v>
      </c>
      <c r="H290" t="s">
        <v>234</v>
      </c>
      <c r="J290">
        <f t="shared" si="10"/>
        <v>332</v>
      </c>
      <c r="K290" s="3">
        <v>40</v>
      </c>
      <c r="M290" s="150">
        <v>482</v>
      </c>
      <c r="N290" s="155">
        <v>29</v>
      </c>
      <c r="P290">
        <f t="shared" si="11"/>
        <v>332</v>
      </c>
      <c r="Q290" s="3">
        <v>26</v>
      </c>
      <c r="R290" s="239"/>
      <c r="S290" s="239"/>
      <c r="AF290" s="150"/>
      <c r="AG290" s="150"/>
    </row>
    <row r="291" spans="7:33" customFormat="1" x14ac:dyDescent="0.25">
      <c r="G291">
        <f t="shared" si="12"/>
        <v>284</v>
      </c>
      <c r="H291" t="s">
        <v>234</v>
      </c>
      <c r="J291">
        <f t="shared" si="10"/>
        <v>333</v>
      </c>
      <c r="K291" s="3">
        <v>40</v>
      </c>
      <c r="M291" s="150">
        <v>483</v>
      </c>
      <c r="N291" s="155">
        <v>29</v>
      </c>
      <c r="P291">
        <f t="shared" si="11"/>
        <v>333</v>
      </c>
      <c r="Q291" s="3">
        <v>26</v>
      </c>
      <c r="R291" s="239"/>
      <c r="S291" s="239"/>
      <c r="AF291" s="150"/>
      <c r="AG291" s="150"/>
    </row>
    <row r="292" spans="7:33" customFormat="1" x14ac:dyDescent="0.25">
      <c r="G292">
        <f t="shared" si="12"/>
        <v>285</v>
      </c>
      <c r="H292" t="s">
        <v>234</v>
      </c>
      <c r="J292">
        <f t="shared" si="10"/>
        <v>334</v>
      </c>
      <c r="K292" s="3">
        <v>40</v>
      </c>
      <c r="M292" s="150">
        <v>484</v>
      </c>
      <c r="N292" s="155">
        <v>29</v>
      </c>
      <c r="P292">
        <f t="shared" si="11"/>
        <v>334</v>
      </c>
      <c r="Q292" s="3">
        <v>26</v>
      </c>
      <c r="R292" s="239"/>
      <c r="S292" s="239"/>
      <c r="AF292" s="150"/>
      <c r="AG292" s="150"/>
    </row>
    <row r="293" spans="7:33" customFormat="1" x14ac:dyDescent="0.25">
      <c r="G293">
        <f t="shared" si="12"/>
        <v>286</v>
      </c>
      <c r="H293" t="s">
        <v>234</v>
      </c>
      <c r="J293">
        <f t="shared" si="10"/>
        <v>335</v>
      </c>
      <c r="K293" s="3">
        <v>40</v>
      </c>
      <c r="M293" s="150">
        <v>485</v>
      </c>
      <c r="N293" s="155">
        <v>29</v>
      </c>
      <c r="P293">
        <f t="shared" si="11"/>
        <v>335</v>
      </c>
      <c r="Q293" s="3">
        <v>26</v>
      </c>
      <c r="R293" s="239"/>
      <c r="S293" s="239"/>
      <c r="AF293" s="150"/>
      <c r="AG293" s="150"/>
    </row>
    <row r="294" spans="7:33" customFormat="1" x14ac:dyDescent="0.25">
      <c r="G294">
        <f t="shared" si="12"/>
        <v>287</v>
      </c>
      <c r="H294" t="s">
        <v>234</v>
      </c>
      <c r="J294">
        <f t="shared" si="10"/>
        <v>336</v>
      </c>
      <c r="K294" s="3">
        <v>40</v>
      </c>
      <c r="M294" s="150">
        <v>486</v>
      </c>
      <c r="N294" s="155">
        <v>29</v>
      </c>
      <c r="P294">
        <f t="shared" si="11"/>
        <v>336</v>
      </c>
      <c r="Q294" s="3">
        <v>26</v>
      </c>
      <c r="R294" s="239"/>
      <c r="S294" s="239"/>
      <c r="AF294" s="150"/>
      <c r="AG294" s="150"/>
    </row>
    <row r="295" spans="7:33" customFormat="1" x14ac:dyDescent="0.25">
      <c r="G295">
        <f t="shared" si="12"/>
        <v>288</v>
      </c>
      <c r="H295" t="s">
        <v>234</v>
      </c>
      <c r="J295">
        <f t="shared" si="10"/>
        <v>337</v>
      </c>
      <c r="K295" s="3">
        <v>40</v>
      </c>
      <c r="M295" s="150">
        <v>487</v>
      </c>
      <c r="N295" s="155">
        <v>29</v>
      </c>
      <c r="P295">
        <f t="shared" si="11"/>
        <v>337</v>
      </c>
      <c r="Q295" s="3">
        <v>26</v>
      </c>
      <c r="R295" s="239"/>
      <c r="S295" s="239"/>
      <c r="AF295" s="150"/>
      <c r="AG295" s="150"/>
    </row>
    <row r="296" spans="7:33" customFormat="1" x14ac:dyDescent="0.25">
      <c r="G296">
        <f t="shared" si="12"/>
        <v>289</v>
      </c>
      <c r="H296" t="s">
        <v>234</v>
      </c>
      <c r="J296">
        <f t="shared" si="10"/>
        <v>338</v>
      </c>
      <c r="K296" s="3">
        <v>40</v>
      </c>
      <c r="M296" s="150">
        <v>488</v>
      </c>
      <c r="N296" s="155">
        <v>29</v>
      </c>
      <c r="P296">
        <f t="shared" si="11"/>
        <v>338</v>
      </c>
      <c r="Q296" s="3">
        <v>26</v>
      </c>
      <c r="R296" s="239"/>
      <c r="S296" s="239"/>
      <c r="AF296" s="150"/>
      <c r="AG296" s="150"/>
    </row>
    <row r="297" spans="7:33" customFormat="1" x14ac:dyDescent="0.25">
      <c r="G297">
        <f t="shared" si="12"/>
        <v>290</v>
      </c>
      <c r="H297" t="s">
        <v>234</v>
      </c>
      <c r="J297">
        <f t="shared" si="10"/>
        <v>339</v>
      </c>
      <c r="K297" s="3">
        <v>40</v>
      </c>
      <c r="M297" s="150">
        <v>489</v>
      </c>
      <c r="N297" s="155">
        <v>29</v>
      </c>
      <c r="P297">
        <f t="shared" si="11"/>
        <v>339</v>
      </c>
      <c r="Q297" s="3">
        <v>26</v>
      </c>
      <c r="R297" s="239"/>
      <c r="S297" s="239"/>
      <c r="AF297" s="150"/>
      <c r="AG297" s="150"/>
    </row>
    <row r="298" spans="7:33" customFormat="1" x14ac:dyDescent="0.25">
      <c r="G298">
        <f t="shared" si="12"/>
        <v>291</v>
      </c>
      <c r="H298" t="s">
        <v>234</v>
      </c>
      <c r="J298">
        <f t="shared" si="10"/>
        <v>340</v>
      </c>
      <c r="K298" s="3">
        <v>40</v>
      </c>
      <c r="M298" s="150">
        <v>490</v>
      </c>
      <c r="N298" s="155">
        <v>29</v>
      </c>
      <c r="P298">
        <f t="shared" si="11"/>
        <v>340</v>
      </c>
      <c r="Q298" s="3">
        <v>26</v>
      </c>
      <c r="R298" s="239"/>
      <c r="S298" s="239"/>
      <c r="AF298" s="150"/>
      <c r="AG298" s="150"/>
    </row>
    <row r="299" spans="7:33" customFormat="1" x14ac:dyDescent="0.25">
      <c r="G299">
        <f t="shared" si="12"/>
        <v>292</v>
      </c>
      <c r="H299" t="s">
        <v>234</v>
      </c>
      <c r="J299">
        <f t="shared" si="10"/>
        <v>341</v>
      </c>
      <c r="K299" s="3">
        <v>40</v>
      </c>
      <c r="M299" s="150">
        <v>491</v>
      </c>
      <c r="N299" s="155">
        <v>29</v>
      </c>
      <c r="P299">
        <f t="shared" si="11"/>
        <v>341</v>
      </c>
      <c r="Q299" s="3">
        <v>26</v>
      </c>
      <c r="R299" s="239"/>
      <c r="S299" s="239"/>
      <c r="AF299" s="150"/>
      <c r="AG299" s="150"/>
    </row>
    <row r="300" spans="7:33" customFormat="1" x14ac:dyDescent="0.25">
      <c r="G300">
        <f t="shared" si="12"/>
        <v>293</v>
      </c>
      <c r="H300" t="s">
        <v>234</v>
      </c>
      <c r="J300">
        <f t="shared" si="10"/>
        <v>342</v>
      </c>
      <c r="K300" s="3">
        <v>40</v>
      </c>
      <c r="M300" s="150">
        <v>492</v>
      </c>
      <c r="N300" s="155">
        <v>29</v>
      </c>
      <c r="P300">
        <f t="shared" si="11"/>
        <v>342</v>
      </c>
      <c r="Q300" s="3">
        <v>26</v>
      </c>
      <c r="R300" s="239"/>
      <c r="S300" s="239"/>
      <c r="AF300" s="150"/>
      <c r="AG300" s="150"/>
    </row>
    <row r="301" spans="7:33" customFormat="1" x14ac:dyDescent="0.25">
      <c r="G301">
        <f t="shared" si="12"/>
        <v>294</v>
      </c>
      <c r="H301" t="s">
        <v>234</v>
      </c>
      <c r="J301">
        <f t="shared" si="10"/>
        <v>343</v>
      </c>
      <c r="K301" s="3">
        <v>40</v>
      </c>
      <c r="M301" s="150">
        <v>493</v>
      </c>
      <c r="N301" s="155">
        <v>29</v>
      </c>
      <c r="P301">
        <f t="shared" si="11"/>
        <v>343</v>
      </c>
      <c r="Q301" s="3">
        <v>26</v>
      </c>
      <c r="R301" s="239"/>
      <c r="S301" s="239"/>
      <c r="AF301" s="150"/>
      <c r="AG301" s="150"/>
    </row>
    <row r="302" spans="7:33" customFormat="1" x14ac:dyDescent="0.25">
      <c r="G302">
        <f t="shared" si="12"/>
        <v>295</v>
      </c>
      <c r="H302" t="s">
        <v>234</v>
      </c>
      <c r="J302">
        <f t="shared" si="10"/>
        <v>344</v>
      </c>
      <c r="K302" s="3">
        <v>40</v>
      </c>
      <c r="M302" s="150">
        <v>494</v>
      </c>
      <c r="N302" s="155">
        <v>29</v>
      </c>
      <c r="P302">
        <f t="shared" si="11"/>
        <v>344</v>
      </c>
      <c r="Q302" s="3">
        <v>26</v>
      </c>
      <c r="R302" s="239"/>
      <c r="S302" s="239"/>
      <c r="AF302" s="150"/>
      <c r="AG302" s="150"/>
    </row>
    <row r="303" spans="7:33" customFormat="1" x14ac:dyDescent="0.25">
      <c r="G303">
        <f t="shared" si="12"/>
        <v>296</v>
      </c>
      <c r="H303" t="s">
        <v>234</v>
      </c>
      <c r="J303">
        <f t="shared" si="10"/>
        <v>345</v>
      </c>
      <c r="K303" s="3">
        <v>40</v>
      </c>
      <c r="M303" s="150">
        <v>495</v>
      </c>
      <c r="N303" s="155">
        <v>29</v>
      </c>
      <c r="P303">
        <f t="shared" si="11"/>
        <v>345</v>
      </c>
      <c r="Q303" s="3">
        <v>26</v>
      </c>
      <c r="R303" s="239"/>
      <c r="S303" s="239"/>
      <c r="AF303" s="150"/>
      <c r="AG303" s="150"/>
    </row>
    <row r="304" spans="7:33" customFormat="1" x14ac:dyDescent="0.25">
      <c r="G304">
        <f t="shared" si="12"/>
        <v>297</v>
      </c>
      <c r="H304" t="s">
        <v>234</v>
      </c>
      <c r="J304">
        <f t="shared" si="10"/>
        <v>346</v>
      </c>
      <c r="K304" s="3">
        <v>40</v>
      </c>
      <c r="M304" s="150">
        <v>496</v>
      </c>
      <c r="N304" s="155">
        <v>29</v>
      </c>
      <c r="P304">
        <f t="shared" si="11"/>
        <v>346</v>
      </c>
      <c r="Q304" s="3">
        <v>26</v>
      </c>
      <c r="R304" s="239"/>
      <c r="S304" s="239"/>
      <c r="AF304" s="150"/>
      <c r="AG304" s="150"/>
    </row>
    <row r="305" spans="7:33" customFormat="1" x14ac:dyDescent="0.25">
      <c r="G305">
        <f t="shared" si="12"/>
        <v>298</v>
      </c>
      <c r="H305" t="s">
        <v>234</v>
      </c>
      <c r="J305">
        <f t="shared" si="10"/>
        <v>347</v>
      </c>
      <c r="K305" s="3">
        <v>40</v>
      </c>
      <c r="M305" s="150">
        <v>497</v>
      </c>
      <c r="N305" s="155">
        <v>29</v>
      </c>
      <c r="P305">
        <f t="shared" si="11"/>
        <v>347</v>
      </c>
      <c r="Q305" s="3">
        <v>26</v>
      </c>
      <c r="R305" s="239"/>
      <c r="S305" s="239"/>
      <c r="AF305" s="150"/>
      <c r="AG305" s="150"/>
    </row>
    <row r="306" spans="7:33" customFormat="1" x14ac:dyDescent="0.25">
      <c r="G306">
        <f t="shared" si="12"/>
        <v>299</v>
      </c>
      <c r="H306" t="s">
        <v>234</v>
      </c>
      <c r="J306">
        <f t="shared" si="10"/>
        <v>348</v>
      </c>
      <c r="K306" s="3">
        <v>40</v>
      </c>
      <c r="M306" s="150">
        <v>498</v>
      </c>
      <c r="N306" s="155">
        <v>29</v>
      </c>
      <c r="P306">
        <f t="shared" si="11"/>
        <v>348</v>
      </c>
      <c r="Q306" s="3">
        <v>26</v>
      </c>
      <c r="R306" s="239"/>
      <c r="S306" s="239"/>
      <c r="AF306" s="150"/>
      <c r="AG306" s="150"/>
    </row>
    <row r="307" spans="7:33" customFormat="1" x14ac:dyDescent="0.25">
      <c r="G307">
        <f t="shared" si="12"/>
        <v>300</v>
      </c>
      <c r="H307" t="s">
        <v>234</v>
      </c>
      <c r="J307">
        <f t="shared" si="10"/>
        <v>349</v>
      </c>
      <c r="K307" s="3">
        <v>40</v>
      </c>
      <c r="M307" s="150">
        <v>499</v>
      </c>
      <c r="N307" s="155">
        <v>29</v>
      </c>
      <c r="P307">
        <f t="shared" si="11"/>
        <v>349</v>
      </c>
      <c r="Q307" s="3">
        <v>26</v>
      </c>
      <c r="R307" s="239"/>
      <c r="S307" s="239"/>
      <c r="AF307" s="150"/>
      <c r="AG307" s="150"/>
    </row>
    <row r="308" spans="7:33" customFormat="1" x14ac:dyDescent="0.25">
      <c r="G308">
        <f t="shared" si="12"/>
        <v>301</v>
      </c>
      <c r="H308" t="s">
        <v>234</v>
      </c>
      <c r="J308">
        <f t="shared" si="10"/>
        <v>350</v>
      </c>
      <c r="K308" s="3">
        <v>38</v>
      </c>
      <c r="M308" s="150"/>
      <c r="N308" s="155"/>
      <c r="P308">
        <f t="shared" si="11"/>
        <v>350</v>
      </c>
      <c r="Q308" s="3">
        <v>26</v>
      </c>
      <c r="R308" s="239"/>
      <c r="S308" s="239"/>
      <c r="AF308" s="150"/>
      <c r="AG308" s="150"/>
    </row>
    <row r="309" spans="7:33" customFormat="1" x14ac:dyDescent="0.25">
      <c r="G309">
        <f t="shared" si="12"/>
        <v>302</v>
      </c>
      <c r="H309" t="s">
        <v>234</v>
      </c>
      <c r="J309">
        <f t="shared" si="10"/>
        <v>351</v>
      </c>
      <c r="K309" s="3">
        <v>38</v>
      </c>
      <c r="M309" s="150"/>
      <c r="N309" s="155"/>
      <c r="P309">
        <f t="shared" si="11"/>
        <v>351</v>
      </c>
      <c r="Q309" s="3">
        <v>26</v>
      </c>
      <c r="R309" s="239"/>
      <c r="S309" s="239"/>
      <c r="AF309" s="150"/>
      <c r="AG309" s="150"/>
    </row>
    <row r="310" spans="7:33" customFormat="1" x14ac:dyDescent="0.25">
      <c r="G310">
        <f t="shared" si="12"/>
        <v>303</v>
      </c>
      <c r="H310" t="s">
        <v>234</v>
      </c>
      <c r="J310">
        <f t="shared" si="10"/>
        <v>352</v>
      </c>
      <c r="K310" s="3">
        <v>38</v>
      </c>
      <c r="M310" s="150"/>
      <c r="N310" s="155"/>
      <c r="P310">
        <f t="shared" si="11"/>
        <v>352</v>
      </c>
      <c r="Q310" s="3">
        <v>26</v>
      </c>
      <c r="R310" s="239"/>
      <c r="S310" s="239"/>
      <c r="AF310" s="150"/>
      <c r="AG310" s="150"/>
    </row>
    <row r="311" spans="7:33" customFormat="1" x14ac:dyDescent="0.25">
      <c r="G311">
        <f t="shared" si="12"/>
        <v>304</v>
      </c>
      <c r="H311" t="s">
        <v>234</v>
      </c>
      <c r="J311">
        <f t="shared" si="10"/>
        <v>353</v>
      </c>
      <c r="K311" s="3">
        <v>38</v>
      </c>
      <c r="M311" s="150"/>
      <c r="N311" s="155"/>
      <c r="P311">
        <f t="shared" si="11"/>
        <v>353</v>
      </c>
      <c r="Q311" s="3">
        <v>26</v>
      </c>
      <c r="R311" s="239"/>
      <c r="S311" s="239"/>
      <c r="AF311" s="150"/>
      <c r="AG311" s="150"/>
    </row>
    <row r="312" spans="7:33" customFormat="1" x14ac:dyDescent="0.25">
      <c r="G312">
        <f t="shared" si="12"/>
        <v>305</v>
      </c>
      <c r="H312" t="s">
        <v>234</v>
      </c>
      <c r="J312">
        <f t="shared" si="10"/>
        <v>354</v>
      </c>
      <c r="K312" s="3">
        <v>38</v>
      </c>
      <c r="M312" s="150"/>
      <c r="N312" s="155"/>
      <c r="P312">
        <f t="shared" si="11"/>
        <v>354</v>
      </c>
      <c r="Q312" s="3">
        <v>26</v>
      </c>
      <c r="R312" s="239"/>
      <c r="S312" s="239"/>
      <c r="AF312" s="150"/>
      <c r="AG312" s="150"/>
    </row>
    <row r="313" spans="7:33" customFormat="1" x14ac:dyDescent="0.25">
      <c r="G313">
        <f t="shared" si="12"/>
        <v>306</v>
      </c>
      <c r="H313" t="s">
        <v>234</v>
      </c>
      <c r="J313">
        <f t="shared" si="10"/>
        <v>355</v>
      </c>
      <c r="K313" s="3">
        <v>38</v>
      </c>
      <c r="M313" s="150"/>
      <c r="N313" s="155"/>
      <c r="P313">
        <f t="shared" si="11"/>
        <v>355</v>
      </c>
      <c r="Q313" s="3">
        <v>26</v>
      </c>
      <c r="R313" s="239"/>
      <c r="S313" s="239"/>
      <c r="AF313" s="150"/>
      <c r="AG313" s="150"/>
    </row>
    <row r="314" spans="7:33" customFormat="1" x14ac:dyDescent="0.25">
      <c r="G314">
        <f t="shared" si="12"/>
        <v>307</v>
      </c>
      <c r="H314" t="s">
        <v>234</v>
      </c>
      <c r="J314">
        <f t="shared" si="10"/>
        <v>356</v>
      </c>
      <c r="K314" s="3">
        <v>38</v>
      </c>
      <c r="M314" s="150"/>
      <c r="N314" s="155"/>
      <c r="P314">
        <f t="shared" si="11"/>
        <v>356</v>
      </c>
      <c r="Q314" s="3">
        <v>26</v>
      </c>
      <c r="R314" s="239"/>
      <c r="S314" s="239"/>
      <c r="AF314" s="150"/>
      <c r="AG314" s="150"/>
    </row>
    <row r="315" spans="7:33" customFormat="1" x14ac:dyDescent="0.25">
      <c r="G315">
        <f t="shared" si="12"/>
        <v>308</v>
      </c>
      <c r="H315" t="s">
        <v>234</v>
      </c>
      <c r="J315">
        <f t="shared" ref="J315:J378" si="13">+J314+1</f>
        <v>357</v>
      </c>
      <c r="K315" s="3">
        <v>38</v>
      </c>
      <c r="M315" s="150"/>
      <c r="N315" s="155"/>
      <c r="P315">
        <f t="shared" ref="P315:P378" si="14">+P314+1</f>
        <v>357</v>
      </c>
      <c r="Q315" s="3">
        <v>26</v>
      </c>
      <c r="R315" s="239"/>
      <c r="S315" s="239"/>
      <c r="AF315" s="150"/>
      <c r="AG315" s="150"/>
    </row>
    <row r="316" spans="7:33" customFormat="1" x14ac:dyDescent="0.25">
      <c r="G316">
        <f t="shared" si="12"/>
        <v>309</v>
      </c>
      <c r="H316" t="s">
        <v>234</v>
      </c>
      <c r="J316">
        <f t="shared" si="13"/>
        <v>358</v>
      </c>
      <c r="K316" s="3">
        <v>38</v>
      </c>
      <c r="M316" s="150"/>
      <c r="N316" s="155"/>
      <c r="P316">
        <f t="shared" si="14"/>
        <v>358</v>
      </c>
      <c r="Q316" s="3">
        <v>26</v>
      </c>
      <c r="R316" s="239"/>
      <c r="S316" s="239"/>
      <c r="AF316" s="150"/>
      <c r="AG316" s="150"/>
    </row>
    <row r="317" spans="7:33" customFormat="1" x14ac:dyDescent="0.25">
      <c r="G317">
        <f t="shared" si="12"/>
        <v>310</v>
      </c>
      <c r="H317" t="s">
        <v>234</v>
      </c>
      <c r="J317">
        <f t="shared" si="13"/>
        <v>359</v>
      </c>
      <c r="K317" s="3">
        <v>38</v>
      </c>
      <c r="M317" s="150"/>
      <c r="N317" s="155"/>
      <c r="P317">
        <f t="shared" si="14"/>
        <v>359</v>
      </c>
      <c r="Q317" s="3">
        <v>26</v>
      </c>
      <c r="R317" s="239"/>
      <c r="S317" s="239"/>
      <c r="AF317" s="150"/>
      <c r="AG317" s="150"/>
    </row>
    <row r="318" spans="7:33" customFormat="1" x14ac:dyDescent="0.25">
      <c r="G318">
        <f t="shared" si="12"/>
        <v>311</v>
      </c>
      <c r="H318" t="s">
        <v>234</v>
      </c>
      <c r="J318">
        <f t="shared" si="13"/>
        <v>360</v>
      </c>
      <c r="K318" s="3">
        <v>38</v>
      </c>
      <c r="M318" s="150"/>
      <c r="N318" s="155"/>
      <c r="P318">
        <f t="shared" si="14"/>
        <v>360</v>
      </c>
      <c r="Q318" s="3">
        <v>26</v>
      </c>
      <c r="R318" s="239"/>
      <c r="S318" s="239"/>
      <c r="AF318" s="150"/>
      <c r="AG318" s="150"/>
    </row>
    <row r="319" spans="7:33" customFormat="1" x14ac:dyDescent="0.25">
      <c r="G319">
        <f t="shared" si="12"/>
        <v>312</v>
      </c>
      <c r="H319" t="s">
        <v>234</v>
      </c>
      <c r="J319">
        <f t="shared" si="13"/>
        <v>361</v>
      </c>
      <c r="K319" s="3">
        <v>38</v>
      </c>
      <c r="M319" s="150"/>
      <c r="N319" s="155"/>
      <c r="P319">
        <f t="shared" si="14"/>
        <v>361</v>
      </c>
      <c r="Q319" s="3">
        <v>26</v>
      </c>
      <c r="R319" s="239"/>
      <c r="S319" s="239"/>
      <c r="AF319" s="150"/>
      <c r="AG319" s="150"/>
    </row>
    <row r="320" spans="7:33" customFormat="1" x14ac:dyDescent="0.25">
      <c r="G320">
        <f t="shared" si="12"/>
        <v>313</v>
      </c>
      <c r="H320" t="s">
        <v>234</v>
      </c>
      <c r="J320">
        <f t="shared" si="13"/>
        <v>362</v>
      </c>
      <c r="K320" s="3">
        <v>38</v>
      </c>
      <c r="M320" s="150"/>
      <c r="N320" s="155"/>
      <c r="P320">
        <f t="shared" si="14"/>
        <v>362</v>
      </c>
      <c r="Q320" s="3">
        <v>26</v>
      </c>
      <c r="R320" s="239"/>
      <c r="S320" s="239"/>
      <c r="AF320" s="150"/>
      <c r="AG320" s="150"/>
    </row>
    <row r="321" spans="7:33" customFormat="1" x14ac:dyDescent="0.25">
      <c r="G321">
        <f t="shared" si="12"/>
        <v>314</v>
      </c>
      <c r="H321" t="s">
        <v>234</v>
      </c>
      <c r="J321">
        <f t="shared" si="13"/>
        <v>363</v>
      </c>
      <c r="K321" s="3">
        <v>38</v>
      </c>
      <c r="M321" s="150"/>
      <c r="N321" s="155"/>
      <c r="P321">
        <f t="shared" si="14"/>
        <v>363</v>
      </c>
      <c r="Q321" s="3">
        <v>26</v>
      </c>
      <c r="R321" s="239"/>
      <c r="S321" s="239"/>
      <c r="AF321" s="150"/>
      <c r="AG321" s="150"/>
    </row>
    <row r="322" spans="7:33" customFormat="1" x14ac:dyDescent="0.25">
      <c r="G322">
        <f t="shared" si="12"/>
        <v>315</v>
      </c>
      <c r="H322" t="s">
        <v>234</v>
      </c>
      <c r="J322">
        <f t="shared" si="13"/>
        <v>364</v>
      </c>
      <c r="K322" s="3">
        <v>38</v>
      </c>
      <c r="M322" s="150"/>
      <c r="N322" s="155"/>
      <c r="P322">
        <f t="shared" si="14"/>
        <v>364</v>
      </c>
      <c r="Q322" s="3">
        <v>26</v>
      </c>
      <c r="R322" s="239"/>
      <c r="S322" s="239"/>
      <c r="AF322" s="150"/>
      <c r="AG322" s="150"/>
    </row>
    <row r="323" spans="7:33" customFormat="1" x14ac:dyDescent="0.25">
      <c r="G323">
        <f t="shared" si="12"/>
        <v>316</v>
      </c>
      <c r="H323" t="s">
        <v>234</v>
      </c>
      <c r="J323">
        <f t="shared" si="13"/>
        <v>365</v>
      </c>
      <c r="K323" s="3">
        <v>38</v>
      </c>
      <c r="M323" s="150"/>
      <c r="N323" s="155"/>
      <c r="P323">
        <f t="shared" si="14"/>
        <v>365</v>
      </c>
      <c r="Q323" s="3">
        <v>26</v>
      </c>
      <c r="R323" s="239"/>
      <c r="S323" s="239"/>
      <c r="AF323" s="150"/>
      <c r="AG323" s="150"/>
    </row>
    <row r="324" spans="7:33" customFormat="1" x14ac:dyDescent="0.25">
      <c r="G324">
        <f t="shared" si="12"/>
        <v>317</v>
      </c>
      <c r="H324" t="s">
        <v>234</v>
      </c>
      <c r="J324">
        <f t="shared" si="13"/>
        <v>366</v>
      </c>
      <c r="K324" s="3">
        <v>38</v>
      </c>
      <c r="M324" s="150"/>
      <c r="N324" s="155"/>
      <c r="P324">
        <f t="shared" si="14"/>
        <v>366</v>
      </c>
      <c r="Q324" s="3">
        <v>26</v>
      </c>
      <c r="R324" s="239"/>
      <c r="S324" s="239"/>
      <c r="AF324" s="150"/>
      <c r="AG324" s="150"/>
    </row>
    <row r="325" spans="7:33" customFormat="1" x14ac:dyDescent="0.25">
      <c r="G325">
        <f t="shared" si="12"/>
        <v>318</v>
      </c>
      <c r="H325" t="s">
        <v>234</v>
      </c>
      <c r="J325">
        <f t="shared" si="13"/>
        <v>367</v>
      </c>
      <c r="K325" s="3">
        <v>38</v>
      </c>
      <c r="M325" s="150"/>
      <c r="N325" s="155"/>
      <c r="P325">
        <f t="shared" si="14"/>
        <v>367</v>
      </c>
      <c r="Q325" s="3">
        <v>26</v>
      </c>
      <c r="R325" s="239"/>
      <c r="S325" s="239"/>
      <c r="AF325" s="150"/>
      <c r="AG325" s="150"/>
    </row>
    <row r="326" spans="7:33" customFormat="1" x14ac:dyDescent="0.25">
      <c r="G326">
        <f t="shared" si="12"/>
        <v>319</v>
      </c>
      <c r="H326" t="s">
        <v>234</v>
      </c>
      <c r="J326">
        <f t="shared" si="13"/>
        <v>368</v>
      </c>
      <c r="K326" s="3">
        <v>38</v>
      </c>
      <c r="M326" s="150"/>
      <c r="N326" s="155"/>
      <c r="P326">
        <f t="shared" si="14"/>
        <v>368</v>
      </c>
      <c r="Q326" s="3">
        <v>26</v>
      </c>
      <c r="R326" s="239"/>
      <c r="S326" s="239"/>
      <c r="AF326" s="150"/>
      <c r="AG326" s="150"/>
    </row>
    <row r="327" spans="7:33" customFormat="1" x14ac:dyDescent="0.25">
      <c r="G327">
        <f t="shared" si="12"/>
        <v>320</v>
      </c>
      <c r="H327" t="s">
        <v>234</v>
      </c>
      <c r="J327">
        <f t="shared" si="13"/>
        <v>369</v>
      </c>
      <c r="K327" s="3">
        <v>38</v>
      </c>
      <c r="M327" s="150"/>
      <c r="N327" s="155"/>
      <c r="P327">
        <f t="shared" si="14"/>
        <v>369</v>
      </c>
      <c r="Q327" s="3">
        <v>26</v>
      </c>
      <c r="R327" s="239"/>
      <c r="S327" s="239"/>
      <c r="AF327" s="150"/>
      <c r="AG327" s="150"/>
    </row>
    <row r="328" spans="7:33" customFormat="1" x14ac:dyDescent="0.25">
      <c r="G328">
        <f t="shared" si="12"/>
        <v>321</v>
      </c>
      <c r="H328" t="s">
        <v>234</v>
      </c>
      <c r="J328">
        <f t="shared" si="13"/>
        <v>370</v>
      </c>
      <c r="K328" s="3">
        <v>38</v>
      </c>
      <c r="M328" s="150"/>
      <c r="N328" s="155"/>
      <c r="P328">
        <f t="shared" si="14"/>
        <v>370</v>
      </c>
      <c r="Q328" s="3">
        <v>26</v>
      </c>
      <c r="R328" s="239"/>
      <c r="S328" s="239"/>
      <c r="AF328" s="150"/>
      <c r="AG328" s="150"/>
    </row>
    <row r="329" spans="7:33" customFormat="1" x14ac:dyDescent="0.25">
      <c r="G329">
        <f t="shared" si="12"/>
        <v>322</v>
      </c>
      <c r="H329" t="s">
        <v>234</v>
      </c>
      <c r="J329">
        <f t="shared" si="13"/>
        <v>371</v>
      </c>
      <c r="K329" s="3">
        <v>38</v>
      </c>
      <c r="M329" s="150"/>
      <c r="N329" s="155"/>
      <c r="P329">
        <f t="shared" si="14"/>
        <v>371</v>
      </c>
      <c r="Q329" s="3">
        <v>26</v>
      </c>
      <c r="R329" s="239"/>
      <c r="S329" s="239"/>
      <c r="AF329" s="150"/>
      <c r="AG329" s="150"/>
    </row>
    <row r="330" spans="7:33" customFormat="1" x14ac:dyDescent="0.25">
      <c r="G330">
        <f t="shared" ref="G330:G393" si="15">+G329+1</f>
        <v>323</v>
      </c>
      <c r="H330" t="s">
        <v>234</v>
      </c>
      <c r="J330">
        <f t="shared" si="13"/>
        <v>372</v>
      </c>
      <c r="K330" s="3">
        <v>38</v>
      </c>
      <c r="M330" s="150"/>
      <c r="N330" s="155"/>
      <c r="P330">
        <f t="shared" si="14"/>
        <v>372</v>
      </c>
      <c r="Q330" s="3">
        <v>26</v>
      </c>
      <c r="R330" s="239"/>
      <c r="S330" s="239"/>
      <c r="AF330" s="150"/>
      <c r="AG330" s="150"/>
    </row>
    <row r="331" spans="7:33" customFormat="1" x14ac:dyDescent="0.25">
      <c r="G331">
        <f t="shared" si="15"/>
        <v>324</v>
      </c>
      <c r="H331" t="s">
        <v>234</v>
      </c>
      <c r="J331">
        <f t="shared" si="13"/>
        <v>373</v>
      </c>
      <c r="K331" s="3">
        <v>38</v>
      </c>
      <c r="M331" s="150"/>
      <c r="N331" s="155"/>
      <c r="P331">
        <f t="shared" si="14"/>
        <v>373</v>
      </c>
      <c r="Q331" s="3">
        <v>26</v>
      </c>
      <c r="R331" s="239"/>
      <c r="S331" s="239"/>
      <c r="AF331" s="150"/>
      <c r="AG331" s="150"/>
    </row>
    <row r="332" spans="7:33" customFormat="1" x14ac:dyDescent="0.25">
      <c r="G332">
        <f t="shared" si="15"/>
        <v>325</v>
      </c>
      <c r="H332" t="s">
        <v>234</v>
      </c>
      <c r="J332">
        <f t="shared" si="13"/>
        <v>374</v>
      </c>
      <c r="K332" s="3">
        <v>38</v>
      </c>
      <c r="M332" s="150"/>
      <c r="N332" s="155"/>
      <c r="P332">
        <f t="shared" si="14"/>
        <v>374</v>
      </c>
      <c r="Q332" s="3">
        <v>26</v>
      </c>
      <c r="R332" s="239"/>
      <c r="S332" s="239"/>
      <c r="AF332" s="150"/>
      <c r="AG332" s="150"/>
    </row>
    <row r="333" spans="7:33" customFormat="1" x14ac:dyDescent="0.25">
      <c r="G333">
        <f t="shared" si="15"/>
        <v>326</v>
      </c>
      <c r="H333" t="s">
        <v>234</v>
      </c>
      <c r="J333">
        <f t="shared" si="13"/>
        <v>375</v>
      </c>
      <c r="K333" s="3">
        <v>38</v>
      </c>
      <c r="M333" s="150"/>
      <c r="N333" s="155"/>
      <c r="P333">
        <f t="shared" si="14"/>
        <v>375</v>
      </c>
      <c r="Q333" s="3">
        <v>26</v>
      </c>
      <c r="R333" s="239"/>
      <c r="S333" s="239"/>
      <c r="AF333" s="150"/>
      <c r="AG333" s="150"/>
    </row>
    <row r="334" spans="7:33" customFormat="1" x14ac:dyDescent="0.25">
      <c r="G334">
        <f t="shared" si="15"/>
        <v>327</v>
      </c>
      <c r="H334" t="s">
        <v>234</v>
      </c>
      <c r="J334">
        <f t="shared" si="13"/>
        <v>376</v>
      </c>
      <c r="K334" s="3">
        <v>38</v>
      </c>
      <c r="M334" s="150"/>
      <c r="N334" s="155"/>
      <c r="P334">
        <f t="shared" si="14"/>
        <v>376</v>
      </c>
      <c r="Q334" s="3">
        <v>26</v>
      </c>
      <c r="R334" s="239"/>
      <c r="S334" s="239"/>
      <c r="AF334" s="150"/>
      <c r="AG334" s="150"/>
    </row>
    <row r="335" spans="7:33" customFormat="1" x14ac:dyDescent="0.25">
      <c r="G335">
        <f t="shared" si="15"/>
        <v>328</v>
      </c>
      <c r="H335" t="s">
        <v>234</v>
      </c>
      <c r="J335">
        <f t="shared" si="13"/>
        <v>377</v>
      </c>
      <c r="K335" s="3">
        <v>38</v>
      </c>
      <c r="M335" s="150"/>
      <c r="N335" s="155"/>
      <c r="P335">
        <f t="shared" si="14"/>
        <v>377</v>
      </c>
      <c r="Q335" s="3">
        <v>26</v>
      </c>
      <c r="R335" s="239"/>
      <c r="S335" s="239"/>
      <c r="AF335" s="150"/>
      <c r="AG335" s="150"/>
    </row>
    <row r="336" spans="7:33" customFormat="1" x14ac:dyDescent="0.25">
      <c r="G336">
        <f t="shared" si="15"/>
        <v>329</v>
      </c>
      <c r="H336" t="s">
        <v>234</v>
      </c>
      <c r="J336">
        <f t="shared" si="13"/>
        <v>378</v>
      </c>
      <c r="K336" s="3">
        <v>38</v>
      </c>
      <c r="M336" s="150"/>
      <c r="N336" s="155"/>
      <c r="P336">
        <f t="shared" si="14"/>
        <v>378</v>
      </c>
      <c r="Q336" s="3">
        <v>26</v>
      </c>
      <c r="R336" s="239"/>
      <c r="S336" s="239"/>
      <c r="AF336" s="150"/>
      <c r="AG336" s="150"/>
    </row>
    <row r="337" spans="7:33" customFormat="1" x14ac:dyDescent="0.25">
      <c r="G337">
        <f t="shared" si="15"/>
        <v>330</v>
      </c>
      <c r="H337" t="s">
        <v>234</v>
      </c>
      <c r="J337">
        <f t="shared" si="13"/>
        <v>379</v>
      </c>
      <c r="K337" s="3">
        <v>38</v>
      </c>
      <c r="M337" s="150"/>
      <c r="N337" s="155"/>
      <c r="P337">
        <f t="shared" si="14"/>
        <v>379</v>
      </c>
      <c r="Q337" s="3">
        <v>26</v>
      </c>
      <c r="R337" s="239"/>
      <c r="S337" s="239"/>
      <c r="AF337" s="150"/>
      <c r="AG337" s="150"/>
    </row>
    <row r="338" spans="7:33" customFormat="1" x14ac:dyDescent="0.25">
      <c r="G338">
        <f t="shared" si="15"/>
        <v>331</v>
      </c>
      <c r="H338" t="s">
        <v>234</v>
      </c>
      <c r="J338">
        <f t="shared" si="13"/>
        <v>380</v>
      </c>
      <c r="K338" s="3">
        <v>38</v>
      </c>
      <c r="M338" s="150"/>
      <c r="N338" s="155"/>
      <c r="P338">
        <f t="shared" si="14"/>
        <v>380</v>
      </c>
      <c r="Q338" s="3">
        <v>26</v>
      </c>
      <c r="R338" s="239"/>
      <c r="S338" s="239"/>
      <c r="AF338" s="150"/>
      <c r="AG338" s="150"/>
    </row>
    <row r="339" spans="7:33" customFormat="1" x14ac:dyDescent="0.25">
      <c r="G339">
        <f t="shared" si="15"/>
        <v>332</v>
      </c>
      <c r="H339" t="s">
        <v>234</v>
      </c>
      <c r="J339">
        <f t="shared" si="13"/>
        <v>381</v>
      </c>
      <c r="K339" s="3">
        <v>38</v>
      </c>
      <c r="M339" s="150"/>
      <c r="N339" s="155"/>
      <c r="P339">
        <f t="shared" si="14"/>
        <v>381</v>
      </c>
      <c r="Q339" s="3">
        <v>26</v>
      </c>
      <c r="R339" s="239"/>
      <c r="S339" s="239"/>
      <c r="AF339" s="150"/>
      <c r="AG339" s="150"/>
    </row>
    <row r="340" spans="7:33" customFormat="1" x14ac:dyDescent="0.25">
      <c r="G340">
        <f t="shared" si="15"/>
        <v>333</v>
      </c>
      <c r="H340" t="s">
        <v>234</v>
      </c>
      <c r="J340">
        <f t="shared" si="13"/>
        <v>382</v>
      </c>
      <c r="K340" s="3">
        <v>38</v>
      </c>
      <c r="M340" s="150"/>
      <c r="N340" s="155"/>
      <c r="P340">
        <f t="shared" si="14"/>
        <v>382</v>
      </c>
      <c r="Q340" s="3">
        <v>26</v>
      </c>
      <c r="R340" s="239"/>
      <c r="S340" s="239"/>
      <c r="AF340" s="150"/>
      <c r="AG340" s="150"/>
    </row>
    <row r="341" spans="7:33" customFormat="1" x14ac:dyDescent="0.25">
      <c r="G341">
        <f t="shared" si="15"/>
        <v>334</v>
      </c>
      <c r="H341" t="s">
        <v>234</v>
      </c>
      <c r="J341">
        <f t="shared" si="13"/>
        <v>383</v>
      </c>
      <c r="K341" s="3">
        <v>38</v>
      </c>
      <c r="M341" s="150"/>
      <c r="N341" s="155"/>
      <c r="P341">
        <f t="shared" si="14"/>
        <v>383</v>
      </c>
      <c r="Q341" s="3">
        <v>26</v>
      </c>
      <c r="R341" s="239"/>
      <c r="S341" s="239"/>
      <c r="AF341" s="150"/>
      <c r="AG341" s="150"/>
    </row>
    <row r="342" spans="7:33" customFormat="1" x14ac:dyDescent="0.25">
      <c r="G342">
        <f t="shared" si="15"/>
        <v>335</v>
      </c>
      <c r="H342" t="s">
        <v>234</v>
      </c>
      <c r="J342">
        <f t="shared" si="13"/>
        <v>384</v>
      </c>
      <c r="K342" s="3">
        <v>38</v>
      </c>
      <c r="M342" s="150"/>
      <c r="N342" s="155"/>
      <c r="P342">
        <f t="shared" si="14"/>
        <v>384</v>
      </c>
      <c r="Q342" s="3">
        <v>26</v>
      </c>
      <c r="R342" s="239"/>
      <c r="S342" s="239"/>
      <c r="AF342" s="150"/>
      <c r="AG342" s="150"/>
    </row>
    <row r="343" spans="7:33" customFormat="1" x14ac:dyDescent="0.25">
      <c r="G343">
        <f t="shared" si="15"/>
        <v>336</v>
      </c>
      <c r="H343" t="s">
        <v>234</v>
      </c>
      <c r="J343">
        <f t="shared" si="13"/>
        <v>385</v>
      </c>
      <c r="K343" s="3">
        <v>38</v>
      </c>
      <c r="M343" s="150"/>
      <c r="N343" s="155"/>
      <c r="P343">
        <f t="shared" si="14"/>
        <v>385</v>
      </c>
      <c r="Q343" s="3">
        <v>26</v>
      </c>
      <c r="R343" s="239"/>
      <c r="S343" s="239"/>
      <c r="AF343" s="150"/>
      <c r="AG343" s="150"/>
    </row>
    <row r="344" spans="7:33" customFormat="1" x14ac:dyDescent="0.25">
      <c r="G344">
        <f t="shared" si="15"/>
        <v>337</v>
      </c>
      <c r="H344" t="s">
        <v>234</v>
      </c>
      <c r="J344">
        <f t="shared" si="13"/>
        <v>386</v>
      </c>
      <c r="K344" s="3">
        <v>38</v>
      </c>
      <c r="M344" s="150"/>
      <c r="N344" s="155"/>
      <c r="P344">
        <f t="shared" si="14"/>
        <v>386</v>
      </c>
      <c r="Q344" s="3">
        <v>26</v>
      </c>
      <c r="R344" s="239"/>
      <c r="S344" s="239"/>
      <c r="AF344" s="150"/>
      <c r="AG344" s="150"/>
    </row>
    <row r="345" spans="7:33" customFormat="1" x14ac:dyDescent="0.25">
      <c r="G345">
        <f t="shared" si="15"/>
        <v>338</v>
      </c>
      <c r="H345" t="s">
        <v>234</v>
      </c>
      <c r="J345">
        <f t="shared" si="13"/>
        <v>387</v>
      </c>
      <c r="K345" s="3">
        <v>38</v>
      </c>
      <c r="M345" s="150"/>
      <c r="N345" s="155"/>
      <c r="P345">
        <f t="shared" si="14"/>
        <v>387</v>
      </c>
      <c r="Q345" s="3">
        <v>26</v>
      </c>
      <c r="R345" s="239"/>
      <c r="S345" s="239"/>
      <c r="AF345" s="150"/>
      <c r="AG345" s="150"/>
    </row>
    <row r="346" spans="7:33" customFormat="1" x14ac:dyDescent="0.25">
      <c r="G346">
        <f t="shared" si="15"/>
        <v>339</v>
      </c>
      <c r="H346" t="s">
        <v>234</v>
      </c>
      <c r="J346">
        <f t="shared" si="13"/>
        <v>388</v>
      </c>
      <c r="K346" s="3">
        <v>38</v>
      </c>
      <c r="M346" s="150"/>
      <c r="N346" s="155"/>
      <c r="P346">
        <f t="shared" si="14"/>
        <v>388</v>
      </c>
      <c r="Q346" s="3">
        <v>26</v>
      </c>
      <c r="R346" s="239"/>
      <c r="S346" s="239"/>
      <c r="AF346" s="150"/>
      <c r="AG346" s="150"/>
    </row>
    <row r="347" spans="7:33" customFormat="1" x14ac:dyDescent="0.25">
      <c r="G347">
        <f t="shared" si="15"/>
        <v>340</v>
      </c>
      <c r="H347" t="s">
        <v>234</v>
      </c>
      <c r="J347">
        <f t="shared" si="13"/>
        <v>389</v>
      </c>
      <c r="K347" s="3">
        <v>38</v>
      </c>
      <c r="M347" s="150"/>
      <c r="N347" s="155"/>
      <c r="P347">
        <f t="shared" si="14"/>
        <v>389</v>
      </c>
      <c r="Q347" s="3">
        <v>26</v>
      </c>
      <c r="R347" s="239"/>
      <c r="S347" s="239"/>
      <c r="AF347" s="150"/>
      <c r="AG347" s="150"/>
    </row>
    <row r="348" spans="7:33" customFormat="1" x14ac:dyDescent="0.25">
      <c r="G348">
        <f t="shared" si="15"/>
        <v>341</v>
      </c>
      <c r="H348" t="s">
        <v>234</v>
      </c>
      <c r="J348">
        <f t="shared" si="13"/>
        <v>390</v>
      </c>
      <c r="K348" s="3">
        <v>38</v>
      </c>
      <c r="M348" s="150"/>
      <c r="N348" s="155"/>
      <c r="P348">
        <f t="shared" si="14"/>
        <v>390</v>
      </c>
      <c r="Q348" s="3">
        <v>26</v>
      </c>
      <c r="R348" s="239"/>
      <c r="S348" s="239"/>
      <c r="AF348" s="150"/>
      <c r="AG348" s="150"/>
    </row>
    <row r="349" spans="7:33" customFormat="1" x14ac:dyDescent="0.25">
      <c r="G349">
        <f t="shared" si="15"/>
        <v>342</v>
      </c>
      <c r="H349" t="s">
        <v>234</v>
      </c>
      <c r="J349">
        <f t="shared" si="13"/>
        <v>391</v>
      </c>
      <c r="K349" s="3">
        <v>38</v>
      </c>
      <c r="M349" s="150"/>
      <c r="N349" s="155"/>
      <c r="P349">
        <f t="shared" si="14"/>
        <v>391</v>
      </c>
      <c r="Q349" s="3">
        <v>26</v>
      </c>
      <c r="R349" s="239"/>
      <c r="S349" s="239"/>
      <c r="AF349" s="150"/>
      <c r="AG349" s="150"/>
    </row>
    <row r="350" spans="7:33" customFormat="1" x14ac:dyDescent="0.25">
      <c r="G350">
        <f t="shared" si="15"/>
        <v>343</v>
      </c>
      <c r="H350" t="s">
        <v>234</v>
      </c>
      <c r="J350">
        <f t="shared" si="13"/>
        <v>392</v>
      </c>
      <c r="K350" s="3">
        <v>38</v>
      </c>
      <c r="M350" s="150"/>
      <c r="N350" s="155"/>
      <c r="P350">
        <f t="shared" si="14"/>
        <v>392</v>
      </c>
      <c r="Q350" s="3">
        <v>26</v>
      </c>
      <c r="R350" s="239"/>
      <c r="S350" s="239"/>
      <c r="AF350" s="150"/>
      <c r="AG350" s="150"/>
    </row>
    <row r="351" spans="7:33" customFormat="1" x14ac:dyDescent="0.25">
      <c r="G351">
        <f t="shared" si="15"/>
        <v>344</v>
      </c>
      <c r="H351" t="s">
        <v>234</v>
      </c>
      <c r="J351">
        <f t="shared" si="13"/>
        <v>393</v>
      </c>
      <c r="K351" s="3">
        <v>38</v>
      </c>
      <c r="M351" s="150"/>
      <c r="N351" s="155"/>
      <c r="P351">
        <f t="shared" si="14"/>
        <v>393</v>
      </c>
      <c r="Q351" s="3">
        <v>26</v>
      </c>
      <c r="R351" s="239"/>
      <c r="S351" s="239"/>
      <c r="AF351" s="150"/>
      <c r="AG351" s="150"/>
    </row>
    <row r="352" spans="7:33" customFormat="1" x14ac:dyDescent="0.25">
      <c r="G352">
        <f t="shared" si="15"/>
        <v>345</v>
      </c>
      <c r="H352" t="s">
        <v>234</v>
      </c>
      <c r="J352">
        <f t="shared" si="13"/>
        <v>394</v>
      </c>
      <c r="K352" s="3">
        <v>38</v>
      </c>
      <c r="M352" s="150"/>
      <c r="N352" s="155"/>
      <c r="P352">
        <f t="shared" si="14"/>
        <v>394</v>
      </c>
      <c r="Q352" s="3">
        <v>26</v>
      </c>
      <c r="R352" s="239"/>
      <c r="S352" s="239"/>
      <c r="AF352" s="150"/>
      <c r="AG352" s="150"/>
    </row>
    <row r="353" spans="7:33" customFormat="1" x14ac:dyDescent="0.25">
      <c r="G353">
        <f t="shared" si="15"/>
        <v>346</v>
      </c>
      <c r="H353" t="s">
        <v>234</v>
      </c>
      <c r="J353">
        <f t="shared" si="13"/>
        <v>395</v>
      </c>
      <c r="K353" s="3">
        <v>38</v>
      </c>
      <c r="M353" s="150"/>
      <c r="N353" s="155"/>
      <c r="P353">
        <f t="shared" si="14"/>
        <v>395</v>
      </c>
      <c r="Q353" s="3">
        <v>26</v>
      </c>
      <c r="R353" s="239"/>
      <c r="S353" s="239"/>
      <c r="AF353" s="150"/>
      <c r="AG353" s="150"/>
    </row>
    <row r="354" spans="7:33" customFormat="1" x14ac:dyDescent="0.25">
      <c r="G354">
        <f t="shared" si="15"/>
        <v>347</v>
      </c>
      <c r="H354" t="s">
        <v>234</v>
      </c>
      <c r="J354">
        <f t="shared" si="13"/>
        <v>396</v>
      </c>
      <c r="K354" s="3">
        <v>38</v>
      </c>
      <c r="M354" s="150"/>
      <c r="N354" s="155"/>
      <c r="P354">
        <f t="shared" si="14"/>
        <v>396</v>
      </c>
      <c r="Q354" s="3">
        <v>26</v>
      </c>
      <c r="R354" s="239"/>
      <c r="S354" s="239"/>
      <c r="AF354" s="150"/>
      <c r="AG354" s="150"/>
    </row>
    <row r="355" spans="7:33" customFormat="1" x14ac:dyDescent="0.25">
      <c r="G355">
        <f t="shared" si="15"/>
        <v>348</v>
      </c>
      <c r="H355" t="s">
        <v>234</v>
      </c>
      <c r="J355">
        <f t="shared" si="13"/>
        <v>397</v>
      </c>
      <c r="K355" s="3">
        <v>38</v>
      </c>
      <c r="M355" s="150"/>
      <c r="N355" s="155"/>
      <c r="P355">
        <f t="shared" si="14"/>
        <v>397</v>
      </c>
      <c r="Q355" s="3">
        <v>26</v>
      </c>
      <c r="R355" s="239"/>
      <c r="S355" s="239"/>
      <c r="AF355" s="150"/>
      <c r="AG355" s="150"/>
    </row>
    <row r="356" spans="7:33" customFormat="1" x14ac:dyDescent="0.25">
      <c r="G356">
        <f t="shared" si="15"/>
        <v>349</v>
      </c>
      <c r="H356" t="s">
        <v>234</v>
      </c>
      <c r="J356">
        <f t="shared" si="13"/>
        <v>398</v>
      </c>
      <c r="K356" s="3">
        <v>38</v>
      </c>
      <c r="M356" s="150"/>
      <c r="N356" s="155"/>
      <c r="P356">
        <f t="shared" si="14"/>
        <v>398</v>
      </c>
      <c r="Q356" s="3">
        <v>26</v>
      </c>
      <c r="R356" s="239"/>
      <c r="S356" s="239"/>
      <c r="AF356" s="150"/>
      <c r="AG356" s="150"/>
    </row>
    <row r="357" spans="7:33" customFormat="1" x14ac:dyDescent="0.25">
      <c r="G357">
        <f t="shared" si="15"/>
        <v>350</v>
      </c>
      <c r="H357" t="s">
        <v>235</v>
      </c>
      <c r="J357">
        <f t="shared" si="13"/>
        <v>399</v>
      </c>
      <c r="K357" s="3">
        <v>38</v>
      </c>
      <c r="M357" s="150"/>
      <c r="N357" s="155"/>
      <c r="P357">
        <f t="shared" si="14"/>
        <v>399</v>
      </c>
      <c r="Q357" s="3">
        <v>26</v>
      </c>
      <c r="R357" s="239"/>
      <c r="S357" s="239"/>
      <c r="AF357" s="150"/>
      <c r="AG357" s="150"/>
    </row>
    <row r="358" spans="7:33" customFormat="1" x14ac:dyDescent="0.25">
      <c r="G358">
        <f t="shared" si="15"/>
        <v>351</v>
      </c>
      <c r="H358" t="s">
        <v>235</v>
      </c>
      <c r="J358">
        <f t="shared" si="13"/>
        <v>400</v>
      </c>
      <c r="K358" s="3">
        <v>38</v>
      </c>
      <c r="M358" s="150"/>
      <c r="N358" s="155"/>
      <c r="P358">
        <f t="shared" si="14"/>
        <v>400</v>
      </c>
      <c r="Q358" s="3">
        <v>24</v>
      </c>
      <c r="R358" s="239"/>
      <c r="S358" s="239"/>
      <c r="AF358" s="150"/>
      <c r="AG358" s="150"/>
    </row>
    <row r="359" spans="7:33" customFormat="1" x14ac:dyDescent="0.25">
      <c r="G359">
        <f t="shared" si="15"/>
        <v>352</v>
      </c>
      <c r="H359" t="s">
        <v>235</v>
      </c>
      <c r="J359">
        <f t="shared" si="13"/>
        <v>401</v>
      </c>
      <c r="K359" s="3">
        <v>38</v>
      </c>
      <c r="M359" s="150"/>
      <c r="N359" s="155"/>
      <c r="P359">
        <f t="shared" si="14"/>
        <v>401</v>
      </c>
      <c r="Q359" s="3">
        <v>24</v>
      </c>
      <c r="R359" s="239"/>
      <c r="S359" s="239"/>
      <c r="AF359" s="150"/>
      <c r="AG359" s="150"/>
    </row>
    <row r="360" spans="7:33" customFormat="1" x14ac:dyDescent="0.25">
      <c r="G360">
        <f t="shared" si="15"/>
        <v>353</v>
      </c>
      <c r="H360" t="s">
        <v>235</v>
      </c>
      <c r="J360">
        <f t="shared" si="13"/>
        <v>402</v>
      </c>
      <c r="K360" s="3">
        <v>38</v>
      </c>
      <c r="M360" s="150"/>
      <c r="N360" s="155"/>
      <c r="P360">
        <f t="shared" si="14"/>
        <v>402</v>
      </c>
      <c r="Q360" s="3">
        <v>24</v>
      </c>
      <c r="R360" s="239"/>
      <c r="S360" s="239"/>
      <c r="AF360" s="150"/>
      <c r="AG360" s="150"/>
    </row>
    <row r="361" spans="7:33" customFormat="1" x14ac:dyDescent="0.25">
      <c r="G361">
        <f t="shared" si="15"/>
        <v>354</v>
      </c>
      <c r="H361" t="s">
        <v>235</v>
      </c>
      <c r="J361">
        <f t="shared" si="13"/>
        <v>403</v>
      </c>
      <c r="K361" s="3">
        <v>38</v>
      </c>
      <c r="M361" s="150"/>
      <c r="N361" s="155"/>
      <c r="P361">
        <f t="shared" si="14"/>
        <v>403</v>
      </c>
      <c r="Q361" s="3">
        <v>24</v>
      </c>
      <c r="R361" s="239"/>
      <c r="S361" s="239"/>
      <c r="AF361" s="150"/>
      <c r="AG361" s="150"/>
    </row>
    <row r="362" spans="7:33" customFormat="1" x14ac:dyDescent="0.25">
      <c r="G362">
        <f t="shared" si="15"/>
        <v>355</v>
      </c>
      <c r="H362" t="s">
        <v>235</v>
      </c>
      <c r="J362">
        <f t="shared" si="13"/>
        <v>404</v>
      </c>
      <c r="K362" s="3">
        <v>38</v>
      </c>
      <c r="M362" s="150"/>
      <c r="N362" s="155"/>
      <c r="P362">
        <f t="shared" si="14"/>
        <v>404</v>
      </c>
      <c r="Q362" s="3">
        <v>24</v>
      </c>
      <c r="R362" s="239"/>
      <c r="S362" s="239"/>
      <c r="AF362" s="150"/>
      <c r="AG362" s="150"/>
    </row>
    <row r="363" spans="7:33" customFormat="1" x14ac:dyDescent="0.25">
      <c r="G363">
        <f t="shared" si="15"/>
        <v>356</v>
      </c>
      <c r="H363" t="s">
        <v>235</v>
      </c>
      <c r="J363">
        <f t="shared" si="13"/>
        <v>405</v>
      </c>
      <c r="K363" s="3">
        <v>38</v>
      </c>
      <c r="M363" s="150"/>
      <c r="N363" s="155"/>
      <c r="P363">
        <f t="shared" si="14"/>
        <v>405</v>
      </c>
      <c r="Q363" s="3">
        <v>24</v>
      </c>
      <c r="R363" s="239"/>
      <c r="S363" s="239"/>
      <c r="AF363" s="150"/>
      <c r="AG363" s="150"/>
    </row>
    <row r="364" spans="7:33" customFormat="1" x14ac:dyDescent="0.25">
      <c r="G364">
        <f t="shared" si="15"/>
        <v>357</v>
      </c>
      <c r="H364" t="s">
        <v>235</v>
      </c>
      <c r="J364">
        <f t="shared" si="13"/>
        <v>406</v>
      </c>
      <c r="K364" s="3">
        <v>38</v>
      </c>
      <c r="M364" s="150"/>
      <c r="N364" s="155"/>
      <c r="P364">
        <f t="shared" si="14"/>
        <v>406</v>
      </c>
      <c r="Q364" s="3">
        <v>24</v>
      </c>
      <c r="R364" s="239"/>
      <c r="S364" s="239"/>
      <c r="AF364" s="150"/>
      <c r="AG364" s="150"/>
    </row>
    <row r="365" spans="7:33" customFormat="1" x14ac:dyDescent="0.25">
      <c r="G365">
        <f t="shared" si="15"/>
        <v>358</v>
      </c>
      <c r="H365" t="s">
        <v>235</v>
      </c>
      <c r="J365">
        <f t="shared" si="13"/>
        <v>407</v>
      </c>
      <c r="K365" s="3">
        <v>38</v>
      </c>
      <c r="M365" s="150"/>
      <c r="N365" s="155"/>
      <c r="P365">
        <f t="shared" si="14"/>
        <v>407</v>
      </c>
      <c r="Q365" s="3">
        <v>24</v>
      </c>
      <c r="R365" s="239"/>
      <c r="S365" s="239"/>
      <c r="AF365" s="150"/>
      <c r="AG365" s="150"/>
    </row>
    <row r="366" spans="7:33" customFormat="1" x14ac:dyDescent="0.25">
      <c r="G366">
        <f t="shared" si="15"/>
        <v>359</v>
      </c>
      <c r="H366" t="s">
        <v>235</v>
      </c>
      <c r="J366">
        <f t="shared" si="13"/>
        <v>408</v>
      </c>
      <c r="K366" s="3">
        <v>38</v>
      </c>
      <c r="M366" s="150"/>
      <c r="N366" s="155"/>
      <c r="P366">
        <f t="shared" si="14"/>
        <v>408</v>
      </c>
      <c r="Q366" s="3">
        <v>24</v>
      </c>
      <c r="R366" s="239"/>
      <c r="S366" s="239"/>
      <c r="AF366" s="150"/>
      <c r="AG366" s="150"/>
    </row>
    <row r="367" spans="7:33" customFormat="1" x14ac:dyDescent="0.25">
      <c r="G367">
        <f t="shared" si="15"/>
        <v>360</v>
      </c>
      <c r="H367" t="s">
        <v>235</v>
      </c>
      <c r="J367">
        <f t="shared" si="13"/>
        <v>409</v>
      </c>
      <c r="K367" s="3">
        <v>38</v>
      </c>
      <c r="M367" s="150"/>
      <c r="N367" s="155"/>
      <c r="P367">
        <f t="shared" si="14"/>
        <v>409</v>
      </c>
      <c r="Q367" s="3">
        <v>24</v>
      </c>
      <c r="R367" s="239"/>
      <c r="S367" s="239"/>
      <c r="AF367" s="150"/>
      <c r="AG367" s="150"/>
    </row>
    <row r="368" spans="7:33" customFormat="1" x14ac:dyDescent="0.25">
      <c r="G368">
        <f t="shared" si="15"/>
        <v>361</v>
      </c>
      <c r="H368" t="s">
        <v>235</v>
      </c>
      <c r="J368">
        <f t="shared" si="13"/>
        <v>410</v>
      </c>
      <c r="K368" s="3">
        <v>38</v>
      </c>
      <c r="M368" s="150"/>
      <c r="N368" s="155"/>
      <c r="P368">
        <f t="shared" si="14"/>
        <v>410</v>
      </c>
      <c r="Q368" s="3">
        <v>24</v>
      </c>
      <c r="R368" s="239"/>
      <c r="S368" s="239"/>
      <c r="AF368" s="150"/>
      <c r="AG368" s="150"/>
    </row>
    <row r="369" spans="7:33" customFormat="1" x14ac:dyDescent="0.25">
      <c r="G369">
        <f t="shared" si="15"/>
        <v>362</v>
      </c>
      <c r="H369" t="s">
        <v>235</v>
      </c>
      <c r="J369">
        <f t="shared" si="13"/>
        <v>411</v>
      </c>
      <c r="K369" s="3">
        <v>38</v>
      </c>
      <c r="M369" s="150"/>
      <c r="N369" s="155"/>
      <c r="P369">
        <f t="shared" si="14"/>
        <v>411</v>
      </c>
      <c r="Q369" s="3">
        <v>24</v>
      </c>
      <c r="R369" s="239"/>
      <c r="S369" s="239"/>
      <c r="AF369" s="150"/>
      <c r="AG369" s="150"/>
    </row>
    <row r="370" spans="7:33" customFormat="1" x14ac:dyDescent="0.25">
      <c r="G370">
        <f t="shared" si="15"/>
        <v>363</v>
      </c>
      <c r="H370" t="s">
        <v>235</v>
      </c>
      <c r="J370">
        <f t="shared" si="13"/>
        <v>412</v>
      </c>
      <c r="K370" s="3">
        <v>38</v>
      </c>
      <c r="M370" s="150"/>
      <c r="N370" s="155"/>
      <c r="P370">
        <f t="shared" si="14"/>
        <v>412</v>
      </c>
      <c r="Q370" s="3">
        <v>24</v>
      </c>
      <c r="R370" s="239"/>
      <c r="S370" s="239"/>
      <c r="AF370" s="150"/>
      <c r="AG370" s="150"/>
    </row>
    <row r="371" spans="7:33" customFormat="1" x14ac:dyDescent="0.25">
      <c r="G371">
        <f t="shared" si="15"/>
        <v>364</v>
      </c>
      <c r="H371" t="s">
        <v>235</v>
      </c>
      <c r="J371">
        <f t="shared" si="13"/>
        <v>413</v>
      </c>
      <c r="K371" s="3">
        <v>38</v>
      </c>
      <c r="M371" s="150"/>
      <c r="N371" s="155"/>
      <c r="P371">
        <f t="shared" si="14"/>
        <v>413</v>
      </c>
      <c r="Q371" s="3">
        <v>24</v>
      </c>
      <c r="R371" s="239"/>
      <c r="S371" s="239"/>
      <c r="AF371" s="150"/>
      <c r="AG371" s="150"/>
    </row>
    <row r="372" spans="7:33" customFormat="1" x14ac:dyDescent="0.25">
      <c r="G372">
        <f t="shared" si="15"/>
        <v>365</v>
      </c>
      <c r="H372" t="s">
        <v>235</v>
      </c>
      <c r="J372">
        <f t="shared" si="13"/>
        <v>414</v>
      </c>
      <c r="K372" s="3">
        <v>38</v>
      </c>
      <c r="M372" s="150"/>
      <c r="N372" s="155"/>
      <c r="P372">
        <f t="shared" si="14"/>
        <v>414</v>
      </c>
      <c r="Q372" s="3">
        <v>24</v>
      </c>
      <c r="R372" s="239"/>
      <c r="S372" s="239"/>
      <c r="AF372" s="150"/>
      <c r="AG372" s="150"/>
    </row>
    <row r="373" spans="7:33" customFormat="1" x14ac:dyDescent="0.25">
      <c r="G373">
        <f t="shared" si="15"/>
        <v>366</v>
      </c>
      <c r="H373" t="s">
        <v>235</v>
      </c>
      <c r="J373">
        <f t="shared" si="13"/>
        <v>415</v>
      </c>
      <c r="K373" s="3">
        <v>38</v>
      </c>
      <c r="M373" s="150"/>
      <c r="N373" s="155"/>
      <c r="P373">
        <f t="shared" si="14"/>
        <v>415</v>
      </c>
      <c r="Q373" s="3">
        <v>24</v>
      </c>
      <c r="R373" s="239"/>
      <c r="S373" s="239"/>
      <c r="AF373" s="150"/>
      <c r="AG373" s="150"/>
    </row>
    <row r="374" spans="7:33" customFormat="1" x14ac:dyDescent="0.25">
      <c r="G374">
        <f t="shared" si="15"/>
        <v>367</v>
      </c>
      <c r="H374" t="s">
        <v>235</v>
      </c>
      <c r="J374">
        <f t="shared" si="13"/>
        <v>416</v>
      </c>
      <c r="K374" s="3">
        <v>38</v>
      </c>
      <c r="M374" s="150"/>
      <c r="N374" s="155"/>
      <c r="P374">
        <f t="shared" si="14"/>
        <v>416</v>
      </c>
      <c r="Q374" s="3">
        <v>24</v>
      </c>
      <c r="R374" s="239"/>
      <c r="S374" s="239"/>
      <c r="AF374" s="150"/>
      <c r="AG374" s="150"/>
    </row>
    <row r="375" spans="7:33" customFormat="1" x14ac:dyDescent="0.25">
      <c r="G375">
        <f t="shared" si="15"/>
        <v>368</v>
      </c>
      <c r="H375" t="s">
        <v>235</v>
      </c>
      <c r="J375">
        <f t="shared" si="13"/>
        <v>417</v>
      </c>
      <c r="K375" s="3">
        <v>38</v>
      </c>
      <c r="M375" s="150"/>
      <c r="N375" s="155"/>
      <c r="P375">
        <f t="shared" si="14"/>
        <v>417</v>
      </c>
      <c r="Q375" s="3">
        <v>24</v>
      </c>
      <c r="R375" s="239"/>
      <c r="S375" s="239"/>
      <c r="AF375" s="150"/>
      <c r="AG375" s="150"/>
    </row>
    <row r="376" spans="7:33" customFormat="1" x14ac:dyDescent="0.25">
      <c r="G376">
        <f t="shared" si="15"/>
        <v>369</v>
      </c>
      <c r="H376" t="s">
        <v>235</v>
      </c>
      <c r="J376">
        <f t="shared" si="13"/>
        <v>418</v>
      </c>
      <c r="K376" s="3">
        <v>38</v>
      </c>
      <c r="M376" s="150"/>
      <c r="N376" s="155"/>
      <c r="P376">
        <f t="shared" si="14"/>
        <v>418</v>
      </c>
      <c r="Q376" s="3">
        <v>24</v>
      </c>
      <c r="R376" s="239"/>
      <c r="S376" s="239"/>
      <c r="AF376" s="150"/>
      <c r="AG376" s="150"/>
    </row>
    <row r="377" spans="7:33" customFormat="1" x14ac:dyDescent="0.25">
      <c r="G377">
        <f t="shared" si="15"/>
        <v>370</v>
      </c>
      <c r="H377" t="s">
        <v>235</v>
      </c>
      <c r="J377">
        <f t="shared" si="13"/>
        <v>419</v>
      </c>
      <c r="K377" s="3">
        <v>38</v>
      </c>
      <c r="M377" s="150"/>
      <c r="N377" s="155"/>
      <c r="P377">
        <f t="shared" si="14"/>
        <v>419</v>
      </c>
      <c r="Q377" s="3">
        <v>24</v>
      </c>
      <c r="R377" s="239"/>
      <c r="S377" s="239"/>
      <c r="AF377" s="150"/>
      <c r="AG377" s="150"/>
    </row>
    <row r="378" spans="7:33" customFormat="1" x14ac:dyDescent="0.25">
      <c r="G378">
        <f t="shared" si="15"/>
        <v>371</v>
      </c>
      <c r="H378" t="s">
        <v>235</v>
      </c>
      <c r="J378">
        <f t="shared" si="13"/>
        <v>420</v>
      </c>
      <c r="K378" s="3">
        <v>38</v>
      </c>
      <c r="M378" s="150"/>
      <c r="N378" s="155"/>
      <c r="P378">
        <f t="shared" si="14"/>
        <v>420</v>
      </c>
      <c r="Q378" s="3">
        <v>24</v>
      </c>
      <c r="R378" s="239"/>
      <c r="S378" s="239"/>
      <c r="AF378" s="150"/>
      <c r="AG378" s="150"/>
    </row>
    <row r="379" spans="7:33" customFormat="1" x14ac:dyDescent="0.25">
      <c r="G379">
        <f t="shared" si="15"/>
        <v>372</v>
      </c>
      <c r="H379" t="s">
        <v>235</v>
      </c>
      <c r="J379">
        <f t="shared" ref="J379:J442" si="16">+J378+1</f>
        <v>421</v>
      </c>
      <c r="K379" s="3">
        <v>38</v>
      </c>
      <c r="M379" s="150"/>
      <c r="N379" s="155"/>
      <c r="P379">
        <f t="shared" ref="P379:P442" si="17">+P378+1</f>
        <v>421</v>
      </c>
      <c r="Q379" s="3">
        <v>24</v>
      </c>
      <c r="R379" s="239"/>
      <c r="S379" s="239"/>
      <c r="AF379" s="150"/>
      <c r="AG379" s="150"/>
    </row>
    <row r="380" spans="7:33" customFormat="1" x14ac:dyDescent="0.25">
      <c r="G380">
        <f t="shared" si="15"/>
        <v>373</v>
      </c>
      <c r="H380" t="s">
        <v>235</v>
      </c>
      <c r="J380">
        <f t="shared" si="16"/>
        <v>422</v>
      </c>
      <c r="K380" s="3">
        <v>38</v>
      </c>
      <c r="M380" s="150"/>
      <c r="N380" s="155"/>
      <c r="P380">
        <f t="shared" si="17"/>
        <v>422</v>
      </c>
      <c r="Q380" s="3">
        <v>24</v>
      </c>
      <c r="R380" s="239"/>
      <c r="S380" s="239"/>
      <c r="AF380" s="150"/>
      <c r="AG380" s="150"/>
    </row>
    <row r="381" spans="7:33" customFormat="1" x14ac:dyDescent="0.25">
      <c r="G381">
        <f t="shared" si="15"/>
        <v>374</v>
      </c>
      <c r="H381" t="s">
        <v>235</v>
      </c>
      <c r="J381">
        <f t="shared" si="16"/>
        <v>423</v>
      </c>
      <c r="K381" s="3">
        <v>38</v>
      </c>
      <c r="M381" s="150"/>
      <c r="N381" s="155"/>
      <c r="P381">
        <f t="shared" si="17"/>
        <v>423</v>
      </c>
      <c r="Q381" s="3">
        <v>24</v>
      </c>
      <c r="R381" s="239"/>
      <c r="S381" s="239"/>
      <c r="AF381" s="150"/>
      <c r="AG381" s="150"/>
    </row>
    <row r="382" spans="7:33" customFormat="1" x14ac:dyDescent="0.25">
      <c r="G382">
        <f t="shared" si="15"/>
        <v>375</v>
      </c>
      <c r="H382" t="s">
        <v>235</v>
      </c>
      <c r="J382">
        <f t="shared" si="16"/>
        <v>424</v>
      </c>
      <c r="K382" s="3">
        <v>38</v>
      </c>
      <c r="M382" s="150"/>
      <c r="N382" s="155"/>
      <c r="P382">
        <f t="shared" si="17"/>
        <v>424</v>
      </c>
      <c r="Q382" s="3">
        <v>24</v>
      </c>
      <c r="R382" s="239"/>
      <c r="S382" s="239"/>
      <c r="AF382" s="150"/>
      <c r="AG382" s="150"/>
    </row>
    <row r="383" spans="7:33" customFormat="1" x14ac:dyDescent="0.25">
      <c r="G383">
        <f t="shared" si="15"/>
        <v>376</v>
      </c>
      <c r="H383" t="s">
        <v>235</v>
      </c>
      <c r="J383">
        <f t="shared" si="16"/>
        <v>425</v>
      </c>
      <c r="K383" s="3">
        <v>38</v>
      </c>
      <c r="M383" s="150"/>
      <c r="N383" s="155"/>
      <c r="P383">
        <f t="shared" si="17"/>
        <v>425</v>
      </c>
      <c r="Q383" s="3">
        <v>24</v>
      </c>
      <c r="R383" s="239"/>
      <c r="S383" s="239"/>
      <c r="AF383" s="150"/>
      <c r="AG383" s="150"/>
    </row>
    <row r="384" spans="7:33" customFormat="1" x14ac:dyDescent="0.25">
      <c r="G384">
        <f t="shared" si="15"/>
        <v>377</v>
      </c>
      <c r="H384" t="s">
        <v>235</v>
      </c>
      <c r="J384">
        <f t="shared" si="16"/>
        <v>426</v>
      </c>
      <c r="K384" s="3">
        <v>38</v>
      </c>
      <c r="M384" s="150"/>
      <c r="N384" s="155"/>
      <c r="P384">
        <f t="shared" si="17"/>
        <v>426</v>
      </c>
      <c r="Q384" s="3">
        <v>24</v>
      </c>
      <c r="R384" s="239"/>
      <c r="S384" s="239"/>
      <c r="AF384" s="150"/>
      <c r="AG384" s="150"/>
    </row>
    <row r="385" spans="7:33" customFormat="1" x14ac:dyDescent="0.25">
      <c r="G385">
        <f t="shared" si="15"/>
        <v>378</v>
      </c>
      <c r="H385" t="s">
        <v>235</v>
      </c>
      <c r="J385">
        <f t="shared" si="16"/>
        <v>427</v>
      </c>
      <c r="K385" s="3">
        <v>38</v>
      </c>
      <c r="M385" s="150"/>
      <c r="N385" s="155"/>
      <c r="P385">
        <f t="shared" si="17"/>
        <v>427</v>
      </c>
      <c r="Q385" s="3">
        <v>24</v>
      </c>
      <c r="R385" s="239"/>
      <c r="S385" s="239"/>
      <c r="AF385" s="150"/>
      <c r="AG385" s="150"/>
    </row>
    <row r="386" spans="7:33" customFormat="1" x14ac:dyDescent="0.25">
      <c r="G386">
        <f t="shared" si="15"/>
        <v>379</v>
      </c>
      <c r="H386" t="s">
        <v>235</v>
      </c>
      <c r="J386">
        <f t="shared" si="16"/>
        <v>428</v>
      </c>
      <c r="K386" s="3">
        <v>38</v>
      </c>
      <c r="M386" s="150"/>
      <c r="N386" s="155"/>
      <c r="P386">
        <f t="shared" si="17"/>
        <v>428</v>
      </c>
      <c r="Q386" s="3">
        <v>24</v>
      </c>
      <c r="R386" s="239"/>
      <c r="S386" s="239"/>
      <c r="AF386" s="150"/>
      <c r="AG386" s="150"/>
    </row>
    <row r="387" spans="7:33" customFormat="1" x14ac:dyDescent="0.25">
      <c r="G387">
        <f t="shared" si="15"/>
        <v>380</v>
      </c>
      <c r="H387" t="s">
        <v>235</v>
      </c>
      <c r="J387">
        <f t="shared" si="16"/>
        <v>429</v>
      </c>
      <c r="K387" s="3">
        <v>38</v>
      </c>
      <c r="M387" s="150"/>
      <c r="N387" s="155"/>
      <c r="P387">
        <f t="shared" si="17"/>
        <v>429</v>
      </c>
      <c r="Q387" s="3">
        <v>24</v>
      </c>
      <c r="R387" s="239"/>
      <c r="S387" s="239"/>
      <c r="AF387" s="150"/>
      <c r="AG387" s="150"/>
    </row>
    <row r="388" spans="7:33" customFormat="1" x14ac:dyDescent="0.25">
      <c r="G388">
        <f t="shared" si="15"/>
        <v>381</v>
      </c>
      <c r="H388" t="s">
        <v>235</v>
      </c>
      <c r="J388">
        <f t="shared" si="16"/>
        <v>430</v>
      </c>
      <c r="K388" s="3">
        <v>38</v>
      </c>
      <c r="M388" s="150"/>
      <c r="N388" s="155"/>
      <c r="P388">
        <f t="shared" si="17"/>
        <v>430</v>
      </c>
      <c r="Q388" s="3">
        <v>24</v>
      </c>
      <c r="R388" s="239"/>
      <c r="S388" s="239"/>
      <c r="AF388" s="150"/>
      <c r="AG388" s="150"/>
    </row>
    <row r="389" spans="7:33" customFormat="1" x14ac:dyDescent="0.25">
      <c r="G389">
        <f t="shared" si="15"/>
        <v>382</v>
      </c>
      <c r="H389" t="s">
        <v>235</v>
      </c>
      <c r="J389">
        <f t="shared" si="16"/>
        <v>431</v>
      </c>
      <c r="K389" s="3">
        <v>38</v>
      </c>
      <c r="M389" s="150"/>
      <c r="N389" s="155"/>
      <c r="P389">
        <f t="shared" si="17"/>
        <v>431</v>
      </c>
      <c r="Q389" s="3">
        <v>24</v>
      </c>
      <c r="R389" s="239"/>
      <c r="S389" s="239"/>
      <c r="AF389" s="150"/>
      <c r="AG389" s="150"/>
    </row>
    <row r="390" spans="7:33" customFormat="1" x14ac:dyDescent="0.25">
      <c r="G390">
        <f t="shared" si="15"/>
        <v>383</v>
      </c>
      <c r="H390" t="s">
        <v>235</v>
      </c>
      <c r="J390">
        <f t="shared" si="16"/>
        <v>432</v>
      </c>
      <c r="K390" s="3">
        <v>38</v>
      </c>
      <c r="M390" s="150"/>
      <c r="N390" s="155"/>
      <c r="P390">
        <f t="shared" si="17"/>
        <v>432</v>
      </c>
      <c r="Q390" s="3">
        <v>24</v>
      </c>
      <c r="R390" s="239"/>
      <c r="S390" s="239"/>
      <c r="AF390" s="150"/>
      <c r="AG390" s="150"/>
    </row>
    <row r="391" spans="7:33" customFormat="1" x14ac:dyDescent="0.25">
      <c r="G391">
        <f t="shared" si="15"/>
        <v>384</v>
      </c>
      <c r="H391" t="s">
        <v>235</v>
      </c>
      <c r="J391">
        <f t="shared" si="16"/>
        <v>433</v>
      </c>
      <c r="K391" s="3">
        <v>38</v>
      </c>
      <c r="M391" s="150"/>
      <c r="N391" s="155"/>
      <c r="P391">
        <f t="shared" si="17"/>
        <v>433</v>
      </c>
      <c r="Q391" s="3">
        <v>24</v>
      </c>
      <c r="R391" s="239"/>
      <c r="S391" s="239"/>
      <c r="AF391" s="150"/>
      <c r="AG391" s="150"/>
    </row>
    <row r="392" spans="7:33" customFormat="1" x14ac:dyDescent="0.25">
      <c r="G392">
        <f t="shared" si="15"/>
        <v>385</v>
      </c>
      <c r="H392" t="s">
        <v>235</v>
      </c>
      <c r="J392">
        <f t="shared" si="16"/>
        <v>434</v>
      </c>
      <c r="K392" s="3">
        <v>38</v>
      </c>
      <c r="M392" s="150"/>
      <c r="N392" s="155"/>
      <c r="P392">
        <f t="shared" si="17"/>
        <v>434</v>
      </c>
      <c r="Q392" s="3">
        <v>24</v>
      </c>
      <c r="R392" s="239"/>
      <c r="S392" s="239"/>
      <c r="AF392" s="150"/>
      <c r="AG392" s="150"/>
    </row>
    <row r="393" spans="7:33" customFormat="1" x14ac:dyDescent="0.25">
      <c r="G393">
        <f t="shared" si="15"/>
        <v>386</v>
      </c>
      <c r="H393" t="s">
        <v>235</v>
      </c>
      <c r="J393">
        <f t="shared" si="16"/>
        <v>435</v>
      </c>
      <c r="K393" s="3">
        <v>38</v>
      </c>
      <c r="M393" s="150"/>
      <c r="N393" s="155"/>
      <c r="P393">
        <f t="shared" si="17"/>
        <v>435</v>
      </c>
      <c r="Q393" s="3">
        <v>24</v>
      </c>
      <c r="R393" s="239"/>
      <c r="S393" s="239"/>
      <c r="AF393" s="150"/>
      <c r="AG393" s="150"/>
    </row>
    <row r="394" spans="7:33" customFormat="1" x14ac:dyDescent="0.25">
      <c r="G394">
        <f t="shared" ref="G394:G457" si="18">+G393+1</f>
        <v>387</v>
      </c>
      <c r="H394" t="s">
        <v>235</v>
      </c>
      <c r="J394">
        <f t="shared" si="16"/>
        <v>436</v>
      </c>
      <c r="K394" s="3">
        <v>38</v>
      </c>
      <c r="M394" s="150"/>
      <c r="N394" s="155"/>
      <c r="P394">
        <f t="shared" si="17"/>
        <v>436</v>
      </c>
      <c r="Q394" s="3">
        <v>24</v>
      </c>
      <c r="R394" s="239"/>
      <c r="S394" s="239"/>
      <c r="AF394" s="150"/>
      <c r="AG394" s="150"/>
    </row>
    <row r="395" spans="7:33" customFormat="1" x14ac:dyDescent="0.25">
      <c r="G395">
        <f t="shared" si="18"/>
        <v>388</v>
      </c>
      <c r="H395" t="s">
        <v>235</v>
      </c>
      <c r="J395">
        <f t="shared" si="16"/>
        <v>437</v>
      </c>
      <c r="K395" s="3">
        <v>38</v>
      </c>
      <c r="M395" s="150"/>
      <c r="N395" s="155"/>
      <c r="P395">
        <f t="shared" si="17"/>
        <v>437</v>
      </c>
      <c r="Q395" s="3">
        <v>24</v>
      </c>
      <c r="R395" s="239"/>
      <c r="S395" s="239"/>
      <c r="AF395" s="150"/>
      <c r="AG395" s="150"/>
    </row>
    <row r="396" spans="7:33" customFormat="1" x14ac:dyDescent="0.25">
      <c r="G396">
        <f t="shared" si="18"/>
        <v>389</v>
      </c>
      <c r="H396" t="s">
        <v>235</v>
      </c>
      <c r="J396">
        <f t="shared" si="16"/>
        <v>438</v>
      </c>
      <c r="K396" s="3">
        <v>38</v>
      </c>
      <c r="M396" s="150"/>
      <c r="N396" s="155"/>
      <c r="P396">
        <f t="shared" si="17"/>
        <v>438</v>
      </c>
      <c r="Q396" s="3">
        <v>24</v>
      </c>
      <c r="R396" s="239"/>
      <c r="S396" s="239"/>
      <c r="AF396" s="150"/>
      <c r="AG396" s="150"/>
    </row>
    <row r="397" spans="7:33" customFormat="1" x14ac:dyDescent="0.25">
      <c r="G397">
        <f t="shared" si="18"/>
        <v>390</v>
      </c>
      <c r="H397" t="s">
        <v>235</v>
      </c>
      <c r="J397">
        <f t="shared" si="16"/>
        <v>439</v>
      </c>
      <c r="K397" s="3">
        <v>38</v>
      </c>
      <c r="M397" s="150"/>
      <c r="N397" s="155"/>
      <c r="P397">
        <f t="shared" si="17"/>
        <v>439</v>
      </c>
      <c r="Q397" s="3">
        <v>24</v>
      </c>
      <c r="R397" s="239"/>
      <c r="S397" s="239"/>
      <c r="AF397" s="150"/>
      <c r="AG397" s="150"/>
    </row>
    <row r="398" spans="7:33" customFormat="1" x14ac:dyDescent="0.25">
      <c r="G398">
        <f t="shared" si="18"/>
        <v>391</v>
      </c>
      <c r="H398" t="s">
        <v>235</v>
      </c>
      <c r="J398">
        <f t="shared" si="16"/>
        <v>440</v>
      </c>
      <c r="K398" s="3">
        <v>38</v>
      </c>
      <c r="M398" s="150"/>
      <c r="N398" s="155"/>
      <c r="P398">
        <f t="shared" si="17"/>
        <v>440</v>
      </c>
      <c r="Q398" s="3">
        <v>24</v>
      </c>
      <c r="R398" s="239"/>
      <c r="S398" s="239"/>
      <c r="AF398" s="150"/>
      <c r="AG398" s="150"/>
    </row>
    <row r="399" spans="7:33" customFormat="1" x14ac:dyDescent="0.25">
      <c r="G399">
        <f t="shared" si="18"/>
        <v>392</v>
      </c>
      <c r="H399" t="s">
        <v>235</v>
      </c>
      <c r="J399">
        <f t="shared" si="16"/>
        <v>441</v>
      </c>
      <c r="K399" s="3">
        <v>38</v>
      </c>
      <c r="M399" s="150"/>
      <c r="N399" s="155"/>
      <c r="P399">
        <f t="shared" si="17"/>
        <v>441</v>
      </c>
      <c r="Q399" s="3">
        <v>24</v>
      </c>
      <c r="R399" s="239"/>
      <c r="S399" s="239"/>
      <c r="AF399" s="150"/>
      <c r="AG399" s="150"/>
    </row>
    <row r="400" spans="7:33" customFormat="1" x14ac:dyDescent="0.25">
      <c r="G400">
        <f t="shared" si="18"/>
        <v>393</v>
      </c>
      <c r="H400" t="s">
        <v>235</v>
      </c>
      <c r="J400">
        <f t="shared" si="16"/>
        <v>442</v>
      </c>
      <c r="K400" s="3">
        <v>38</v>
      </c>
      <c r="M400" s="150"/>
      <c r="N400" s="155"/>
      <c r="P400">
        <f t="shared" si="17"/>
        <v>442</v>
      </c>
      <c r="Q400" s="3">
        <v>24</v>
      </c>
      <c r="R400" s="239"/>
      <c r="S400" s="239"/>
      <c r="AF400" s="150"/>
      <c r="AG400" s="150"/>
    </row>
    <row r="401" spans="7:33" customFormat="1" x14ac:dyDescent="0.25">
      <c r="G401">
        <f t="shared" si="18"/>
        <v>394</v>
      </c>
      <c r="H401" t="s">
        <v>235</v>
      </c>
      <c r="J401">
        <f t="shared" si="16"/>
        <v>443</v>
      </c>
      <c r="K401" s="3">
        <v>38</v>
      </c>
      <c r="M401" s="150"/>
      <c r="N401" s="155"/>
      <c r="P401">
        <f t="shared" si="17"/>
        <v>443</v>
      </c>
      <c r="Q401" s="3">
        <v>24</v>
      </c>
      <c r="R401" s="239"/>
      <c r="S401" s="239"/>
      <c r="AF401" s="150"/>
      <c r="AG401" s="150"/>
    </row>
    <row r="402" spans="7:33" customFormat="1" x14ac:dyDescent="0.25">
      <c r="G402">
        <f t="shared" si="18"/>
        <v>395</v>
      </c>
      <c r="H402" t="s">
        <v>235</v>
      </c>
      <c r="J402">
        <f t="shared" si="16"/>
        <v>444</v>
      </c>
      <c r="K402" s="3">
        <v>38</v>
      </c>
      <c r="M402" s="150"/>
      <c r="N402" s="155"/>
      <c r="P402">
        <f t="shared" si="17"/>
        <v>444</v>
      </c>
      <c r="Q402" s="3">
        <v>24</v>
      </c>
      <c r="R402" s="239"/>
      <c r="S402" s="239"/>
      <c r="AF402" s="150"/>
      <c r="AG402" s="150"/>
    </row>
    <row r="403" spans="7:33" customFormat="1" x14ac:dyDescent="0.25">
      <c r="G403">
        <f t="shared" si="18"/>
        <v>396</v>
      </c>
      <c r="H403" t="s">
        <v>235</v>
      </c>
      <c r="J403">
        <f t="shared" si="16"/>
        <v>445</v>
      </c>
      <c r="K403" s="3">
        <v>38</v>
      </c>
      <c r="M403" s="150"/>
      <c r="N403" s="155"/>
      <c r="P403">
        <f t="shared" si="17"/>
        <v>445</v>
      </c>
      <c r="Q403" s="3">
        <v>24</v>
      </c>
      <c r="R403" s="239"/>
      <c r="S403" s="239"/>
      <c r="AF403" s="150"/>
      <c r="AG403" s="150"/>
    </row>
    <row r="404" spans="7:33" customFormat="1" x14ac:dyDescent="0.25">
      <c r="G404">
        <f t="shared" si="18"/>
        <v>397</v>
      </c>
      <c r="H404" t="s">
        <v>235</v>
      </c>
      <c r="J404">
        <f t="shared" si="16"/>
        <v>446</v>
      </c>
      <c r="K404" s="3">
        <v>38</v>
      </c>
      <c r="M404" s="150"/>
      <c r="N404" s="155"/>
      <c r="P404">
        <f t="shared" si="17"/>
        <v>446</v>
      </c>
      <c r="Q404" s="3">
        <v>24</v>
      </c>
      <c r="R404" s="239"/>
      <c r="S404" s="239"/>
      <c r="AF404" s="150"/>
      <c r="AG404" s="150"/>
    </row>
    <row r="405" spans="7:33" customFormat="1" x14ac:dyDescent="0.25">
      <c r="G405">
        <f t="shared" si="18"/>
        <v>398</v>
      </c>
      <c r="H405" t="s">
        <v>235</v>
      </c>
      <c r="J405">
        <f t="shared" si="16"/>
        <v>447</v>
      </c>
      <c r="K405" s="3">
        <v>38</v>
      </c>
      <c r="M405" s="150"/>
      <c r="N405" s="155"/>
      <c r="P405">
        <f t="shared" si="17"/>
        <v>447</v>
      </c>
      <c r="Q405" s="3">
        <v>24</v>
      </c>
      <c r="R405" s="239"/>
      <c r="S405" s="239"/>
      <c r="AF405" s="150"/>
      <c r="AG405" s="150"/>
    </row>
    <row r="406" spans="7:33" customFormat="1" x14ac:dyDescent="0.25">
      <c r="G406">
        <f t="shared" si="18"/>
        <v>399</v>
      </c>
      <c r="H406" t="s">
        <v>235</v>
      </c>
      <c r="J406">
        <f t="shared" si="16"/>
        <v>448</v>
      </c>
      <c r="K406" s="3">
        <v>38</v>
      </c>
      <c r="M406" s="150"/>
      <c r="N406" s="155"/>
      <c r="P406">
        <f t="shared" si="17"/>
        <v>448</v>
      </c>
      <c r="Q406" s="3">
        <v>24</v>
      </c>
      <c r="R406" s="239"/>
      <c r="S406" s="239"/>
      <c r="AF406" s="150"/>
      <c r="AG406" s="150"/>
    </row>
    <row r="407" spans="7:33" customFormat="1" x14ac:dyDescent="0.25">
      <c r="G407">
        <f t="shared" si="18"/>
        <v>400</v>
      </c>
      <c r="H407" t="s">
        <v>235</v>
      </c>
      <c r="J407">
        <f t="shared" si="16"/>
        <v>449</v>
      </c>
      <c r="K407" s="3">
        <v>38</v>
      </c>
      <c r="M407" s="150"/>
      <c r="N407" s="155"/>
      <c r="P407">
        <f t="shared" si="17"/>
        <v>449</v>
      </c>
      <c r="Q407" s="3">
        <v>24</v>
      </c>
      <c r="R407" s="239"/>
      <c r="S407" s="239"/>
      <c r="AF407" s="150"/>
      <c r="AG407" s="150"/>
    </row>
    <row r="408" spans="7:33" customFormat="1" x14ac:dyDescent="0.25">
      <c r="G408">
        <f t="shared" si="18"/>
        <v>401</v>
      </c>
      <c r="H408" t="s">
        <v>235</v>
      </c>
      <c r="J408">
        <f t="shared" si="16"/>
        <v>450</v>
      </c>
      <c r="K408" s="3">
        <v>38</v>
      </c>
      <c r="M408" s="150"/>
      <c r="N408" s="155"/>
      <c r="P408">
        <f t="shared" si="17"/>
        <v>450</v>
      </c>
      <c r="Q408" s="3">
        <v>24</v>
      </c>
      <c r="R408" s="239"/>
      <c r="S408" s="239"/>
      <c r="AF408" s="150"/>
      <c r="AG408" s="150"/>
    </row>
    <row r="409" spans="7:33" customFormat="1" x14ac:dyDescent="0.25">
      <c r="G409">
        <f t="shared" si="18"/>
        <v>402</v>
      </c>
      <c r="H409" t="s">
        <v>235</v>
      </c>
      <c r="J409">
        <f t="shared" si="16"/>
        <v>451</v>
      </c>
      <c r="K409" s="3">
        <v>38</v>
      </c>
      <c r="M409" s="150"/>
      <c r="N409" s="155"/>
      <c r="P409">
        <f t="shared" si="17"/>
        <v>451</v>
      </c>
      <c r="Q409" s="3">
        <v>24</v>
      </c>
      <c r="R409" s="239"/>
      <c r="S409" s="239"/>
      <c r="AF409" s="150"/>
      <c r="AG409" s="150"/>
    </row>
    <row r="410" spans="7:33" customFormat="1" x14ac:dyDescent="0.25">
      <c r="G410">
        <f t="shared" si="18"/>
        <v>403</v>
      </c>
      <c r="H410" t="s">
        <v>235</v>
      </c>
      <c r="J410">
        <f t="shared" si="16"/>
        <v>452</v>
      </c>
      <c r="K410" s="3">
        <v>38</v>
      </c>
      <c r="M410" s="150"/>
      <c r="N410" s="155"/>
      <c r="P410">
        <f t="shared" si="17"/>
        <v>452</v>
      </c>
      <c r="Q410" s="3">
        <v>24</v>
      </c>
      <c r="R410" s="239"/>
      <c r="S410" s="239"/>
      <c r="AF410" s="150"/>
      <c r="AG410" s="150"/>
    </row>
    <row r="411" spans="7:33" customFormat="1" x14ac:dyDescent="0.25">
      <c r="G411">
        <f t="shared" si="18"/>
        <v>404</v>
      </c>
      <c r="H411" t="s">
        <v>235</v>
      </c>
      <c r="J411">
        <f t="shared" si="16"/>
        <v>453</v>
      </c>
      <c r="K411" s="3">
        <v>38</v>
      </c>
      <c r="M411" s="150"/>
      <c r="N411" s="155"/>
      <c r="P411">
        <f t="shared" si="17"/>
        <v>453</v>
      </c>
      <c r="Q411" s="3">
        <v>24</v>
      </c>
      <c r="R411" s="239"/>
      <c r="S411" s="239"/>
      <c r="AF411" s="150"/>
      <c r="AG411" s="150"/>
    </row>
    <row r="412" spans="7:33" customFormat="1" x14ac:dyDescent="0.25">
      <c r="G412">
        <f t="shared" si="18"/>
        <v>405</v>
      </c>
      <c r="H412" t="s">
        <v>235</v>
      </c>
      <c r="J412">
        <f t="shared" si="16"/>
        <v>454</v>
      </c>
      <c r="K412" s="3">
        <v>38</v>
      </c>
      <c r="M412" s="150"/>
      <c r="N412" s="155"/>
      <c r="P412">
        <f t="shared" si="17"/>
        <v>454</v>
      </c>
      <c r="Q412" s="3">
        <v>24</v>
      </c>
      <c r="R412" s="239"/>
      <c r="S412" s="239"/>
      <c r="AF412" s="150"/>
      <c r="AG412" s="150"/>
    </row>
    <row r="413" spans="7:33" customFormat="1" x14ac:dyDescent="0.25">
      <c r="G413">
        <f t="shared" si="18"/>
        <v>406</v>
      </c>
      <c r="H413" t="s">
        <v>235</v>
      </c>
      <c r="J413">
        <f t="shared" si="16"/>
        <v>455</v>
      </c>
      <c r="K413" s="3">
        <v>38</v>
      </c>
      <c r="M413" s="150"/>
      <c r="N413" s="155"/>
      <c r="P413">
        <f t="shared" si="17"/>
        <v>455</v>
      </c>
      <c r="Q413" s="3">
        <v>24</v>
      </c>
      <c r="R413" s="239"/>
      <c r="S413" s="239"/>
      <c r="AF413" s="150"/>
      <c r="AG413" s="150"/>
    </row>
    <row r="414" spans="7:33" customFormat="1" x14ac:dyDescent="0.25">
      <c r="G414">
        <f t="shared" si="18"/>
        <v>407</v>
      </c>
      <c r="H414" t="s">
        <v>235</v>
      </c>
      <c r="J414">
        <f t="shared" si="16"/>
        <v>456</v>
      </c>
      <c r="K414" s="3">
        <v>38</v>
      </c>
      <c r="M414" s="150"/>
      <c r="N414" s="155"/>
      <c r="P414">
        <f t="shared" si="17"/>
        <v>456</v>
      </c>
      <c r="Q414" s="3">
        <v>24</v>
      </c>
      <c r="R414" s="239"/>
      <c r="S414" s="239"/>
      <c r="AF414" s="150"/>
      <c r="AG414" s="150"/>
    </row>
    <row r="415" spans="7:33" customFormat="1" x14ac:dyDescent="0.25">
      <c r="G415">
        <f t="shared" si="18"/>
        <v>408</v>
      </c>
      <c r="H415" t="s">
        <v>235</v>
      </c>
      <c r="J415">
        <f t="shared" si="16"/>
        <v>457</v>
      </c>
      <c r="K415" s="3">
        <v>38</v>
      </c>
      <c r="M415" s="150"/>
      <c r="N415" s="155"/>
      <c r="P415">
        <f t="shared" si="17"/>
        <v>457</v>
      </c>
      <c r="Q415" s="3">
        <v>24</v>
      </c>
      <c r="R415" s="239"/>
      <c r="S415" s="239"/>
      <c r="AF415" s="150"/>
      <c r="AG415" s="150"/>
    </row>
    <row r="416" spans="7:33" customFormat="1" x14ac:dyDescent="0.25">
      <c r="G416">
        <f t="shared" si="18"/>
        <v>409</v>
      </c>
      <c r="H416" t="s">
        <v>235</v>
      </c>
      <c r="J416">
        <f t="shared" si="16"/>
        <v>458</v>
      </c>
      <c r="K416" s="3">
        <v>38</v>
      </c>
      <c r="M416" s="150"/>
      <c r="N416" s="155"/>
      <c r="P416">
        <f t="shared" si="17"/>
        <v>458</v>
      </c>
      <c r="Q416" s="3">
        <v>24</v>
      </c>
      <c r="R416" s="239"/>
      <c r="S416" s="239"/>
      <c r="AF416" s="150"/>
      <c r="AG416" s="150"/>
    </row>
    <row r="417" spans="7:33" customFormat="1" x14ac:dyDescent="0.25">
      <c r="G417">
        <f t="shared" si="18"/>
        <v>410</v>
      </c>
      <c r="H417" t="s">
        <v>235</v>
      </c>
      <c r="J417">
        <f t="shared" si="16"/>
        <v>459</v>
      </c>
      <c r="K417" s="3">
        <v>38</v>
      </c>
      <c r="M417" s="150"/>
      <c r="N417" s="155"/>
      <c r="P417">
        <f t="shared" si="17"/>
        <v>459</v>
      </c>
      <c r="Q417" s="3">
        <v>24</v>
      </c>
      <c r="R417" s="239"/>
      <c r="S417" s="239"/>
      <c r="AF417" s="150"/>
      <c r="AG417" s="150"/>
    </row>
    <row r="418" spans="7:33" customFormat="1" x14ac:dyDescent="0.25">
      <c r="G418">
        <f t="shared" si="18"/>
        <v>411</v>
      </c>
      <c r="H418" t="s">
        <v>235</v>
      </c>
      <c r="J418">
        <f t="shared" si="16"/>
        <v>460</v>
      </c>
      <c r="K418" s="3">
        <v>38</v>
      </c>
      <c r="M418" s="150"/>
      <c r="N418" s="155"/>
      <c r="P418">
        <f t="shared" si="17"/>
        <v>460</v>
      </c>
      <c r="Q418" s="3">
        <v>24</v>
      </c>
      <c r="R418" s="239"/>
      <c r="S418" s="239"/>
      <c r="AF418" s="150"/>
      <c r="AG418" s="150"/>
    </row>
    <row r="419" spans="7:33" customFormat="1" x14ac:dyDescent="0.25">
      <c r="G419">
        <f t="shared" si="18"/>
        <v>412</v>
      </c>
      <c r="H419" t="s">
        <v>235</v>
      </c>
      <c r="J419">
        <f t="shared" si="16"/>
        <v>461</v>
      </c>
      <c r="K419" s="3">
        <v>38</v>
      </c>
      <c r="M419" s="150"/>
      <c r="N419" s="155"/>
      <c r="P419">
        <f t="shared" si="17"/>
        <v>461</v>
      </c>
      <c r="Q419" s="3">
        <v>24</v>
      </c>
      <c r="R419" s="239"/>
      <c r="S419" s="239"/>
      <c r="AF419" s="150"/>
      <c r="AG419" s="150"/>
    </row>
    <row r="420" spans="7:33" customFormat="1" x14ac:dyDescent="0.25">
      <c r="G420">
        <f t="shared" si="18"/>
        <v>413</v>
      </c>
      <c r="H420" t="s">
        <v>235</v>
      </c>
      <c r="J420">
        <f t="shared" si="16"/>
        <v>462</v>
      </c>
      <c r="K420" s="3">
        <v>38</v>
      </c>
      <c r="M420" s="150"/>
      <c r="N420" s="155"/>
      <c r="P420">
        <f t="shared" si="17"/>
        <v>462</v>
      </c>
      <c r="Q420" s="3">
        <v>24</v>
      </c>
      <c r="R420" s="239"/>
      <c r="S420" s="239"/>
      <c r="AF420" s="150"/>
      <c r="AG420" s="150"/>
    </row>
    <row r="421" spans="7:33" customFormat="1" x14ac:dyDescent="0.25">
      <c r="G421">
        <f t="shared" si="18"/>
        <v>414</v>
      </c>
      <c r="H421" t="s">
        <v>235</v>
      </c>
      <c r="J421">
        <f t="shared" si="16"/>
        <v>463</v>
      </c>
      <c r="K421" s="3">
        <v>38</v>
      </c>
      <c r="M421" s="150"/>
      <c r="N421" s="155"/>
      <c r="P421">
        <f t="shared" si="17"/>
        <v>463</v>
      </c>
      <c r="Q421" s="3">
        <v>24</v>
      </c>
      <c r="R421" s="239"/>
      <c r="S421" s="239"/>
      <c r="AF421" s="150"/>
      <c r="AG421" s="150"/>
    </row>
    <row r="422" spans="7:33" customFormat="1" x14ac:dyDescent="0.25">
      <c r="G422">
        <f t="shared" si="18"/>
        <v>415</v>
      </c>
      <c r="H422" t="s">
        <v>235</v>
      </c>
      <c r="J422">
        <f t="shared" si="16"/>
        <v>464</v>
      </c>
      <c r="K422" s="3">
        <v>38</v>
      </c>
      <c r="M422" s="150"/>
      <c r="N422" s="155"/>
      <c r="P422">
        <f t="shared" si="17"/>
        <v>464</v>
      </c>
      <c r="Q422" s="3">
        <v>24</v>
      </c>
      <c r="R422" s="239"/>
      <c r="S422" s="239"/>
      <c r="AF422" s="150"/>
      <c r="AG422" s="150"/>
    </row>
    <row r="423" spans="7:33" customFormat="1" x14ac:dyDescent="0.25">
      <c r="G423">
        <f t="shared" si="18"/>
        <v>416</v>
      </c>
      <c r="H423" t="s">
        <v>235</v>
      </c>
      <c r="J423">
        <f t="shared" si="16"/>
        <v>465</v>
      </c>
      <c r="K423" s="3">
        <v>38</v>
      </c>
      <c r="M423" s="150"/>
      <c r="N423" s="155"/>
      <c r="P423">
        <f t="shared" si="17"/>
        <v>465</v>
      </c>
      <c r="Q423" s="3">
        <v>24</v>
      </c>
      <c r="R423" s="239"/>
      <c r="S423" s="239"/>
      <c r="AF423" s="150"/>
      <c r="AG423" s="150"/>
    </row>
    <row r="424" spans="7:33" customFormat="1" x14ac:dyDescent="0.25">
      <c r="G424">
        <f t="shared" si="18"/>
        <v>417</v>
      </c>
      <c r="H424" t="s">
        <v>235</v>
      </c>
      <c r="J424">
        <f t="shared" si="16"/>
        <v>466</v>
      </c>
      <c r="K424" s="3">
        <v>38</v>
      </c>
      <c r="M424" s="150"/>
      <c r="N424" s="155"/>
      <c r="P424">
        <f t="shared" si="17"/>
        <v>466</v>
      </c>
      <c r="Q424" s="3">
        <v>24</v>
      </c>
      <c r="R424" s="239"/>
      <c r="S424" s="239"/>
      <c r="AF424" s="150"/>
      <c r="AG424" s="150"/>
    </row>
    <row r="425" spans="7:33" customFormat="1" x14ac:dyDescent="0.25">
      <c r="G425">
        <f t="shared" si="18"/>
        <v>418</v>
      </c>
      <c r="H425" t="s">
        <v>235</v>
      </c>
      <c r="J425">
        <f t="shared" si="16"/>
        <v>467</v>
      </c>
      <c r="K425" s="3">
        <v>38</v>
      </c>
      <c r="M425" s="150"/>
      <c r="N425" s="155"/>
      <c r="P425">
        <f t="shared" si="17"/>
        <v>467</v>
      </c>
      <c r="Q425" s="3">
        <v>24</v>
      </c>
      <c r="R425" s="239"/>
      <c r="S425" s="239"/>
      <c r="AF425" s="150"/>
      <c r="AG425" s="150"/>
    </row>
    <row r="426" spans="7:33" customFormat="1" x14ac:dyDescent="0.25">
      <c r="G426">
        <f t="shared" si="18"/>
        <v>419</v>
      </c>
      <c r="H426" t="s">
        <v>235</v>
      </c>
      <c r="J426">
        <f t="shared" si="16"/>
        <v>468</v>
      </c>
      <c r="K426" s="3">
        <v>38</v>
      </c>
      <c r="M426" s="150"/>
      <c r="N426" s="155"/>
      <c r="P426">
        <f t="shared" si="17"/>
        <v>468</v>
      </c>
      <c r="Q426" s="3">
        <v>24</v>
      </c>
      <c r="R426" s="239"/>
      <c r="S426" s="239"/>
      <c r="AF426" s="150"/>
      <c r="AG426" s="150"/>
    </row>
    <row r="427" spans="7:33" customFormat="1" x14ac:dyDescent="0.25">
      <c r="G427">
        <f t="shared" si="18"/>
        <v>420</v>
      </c>
      <c r="H427" t="s">
        <v>235</v>
      </c>
      <c r="J427">
        <f t="shared" si="16"/>
        <v>469</v>
      </c>
      <c r="K427" s="3">
        <v>38</v>
      </c>
      <c r="M427" s="150"/>
      <c r="N427" s="155"/>
      <c r="P427">
        <f t="shared" si="17"/>
        <v>469</v>
      </c>
      <c r="Q427" s="3">
        <v>24</v>
      </c>
      <c r="R427" s="239"/>
      <c r="S427" s="239"/>
      <c r="AF427" s="150"/>
      <c r="AG427" s="150"/>
    </row>
    <row r="428" spans="7:33" customFormat="1" x14ac:dyDescent="0.25">
      <c r="G428">
        <f t="shared" si="18"/>
        <v>421</v>
      </c>
      <c r="H428" t="s">
        <v>235</v>
      </c>
      <c r="J428">
        <f t="shared" si="16"/>
        <v>470</v>
      </c>
      <c r="K428" s="3">
        <v>38</v>
      </c>
      <c r="M428" s="150"/>
      <c r="N428" s="155"/>
      <c r="P428">
        <f t="shared" si="17"/>
        <v>470</v>
      </c>
      <c r="Q428" s="3">
        <v>24</v>
      </c>
      <c r="R428" s="239"/>
      <c r="S428" s="239"/>
      <c r="AF428" s="150"/>
      <c r="AG428" s="150"/>
    </row>
    <row r="429" spans="7:33" customFormat="1" x14ac:dyDescent="0.25">
      <c r="G429">
        <f t="shared" si="18"/>
        <v>422</v>
      </c>
      <c r="H429" t="s">
        <v>235</v>
      </c>
      <c r="J429">
        <f t="shared" si="16"/>
        <v>471</v>
      </c>
      <c r="K429" s="3">
        <v>38</v>
      </c>
      <c r="M429" s="150"/>
      <c r="N429" s="155"/>
      <c r="P429">
        <f t="shared" si="17"/>
        <v>471</v>
      </c>
      <c r="Q429" s="3">
        <v>24</v>
      </c>
      <c r="R429" s="239"/>
      <c r="S429" s="239"/>
      <c r="AF429" s="150"/>
      <c r="AG429" s="150"/>
    </row>
    <row r="430" spans="7:33" customFormat="1" x14ac:dyDescent="0.25">
      <c r="G430">
        <f t="shared" si="18"/>
        <v>423</v>
      </c>
      <c r="H430" t="s">
        <v>235</v>
      </c>
      <c r="J430">
        <f t="shared" si="16"/>
        <v>472</v>
      </c>
      <c r="K430" s="3">
        <v>38</v>
      </c>
      <c r="M430" s="150"/>
      <c r="N430" s="155"/>
      <c r="P430">
        <f t="shared" si="17"/>
        <v>472</v>
      </c>
      <c r="Q430" s="3">
        <v>24</v>
      </c>
      <c r="R430" s="239"/>
      <c r="S430" s="239"/>
      <c r="AF430" s="150"/>
      <c r="AG430" s="150"/>
    </row>
    <row r="431" spans="7:33" customFormat="1" x14ac:dyDescent="0.25">
      <c r="G431">
        <f t="shared" si="18"/>
        <v>424</v>
      </c>
      <c r="H431" t="s">
        <v>235</v>
      </c>
      <c r="J431">
        <f t="shared" si="16"/>
        <v>473</v>
      </c>
      <c r="K431" s="3">
        <v>38</v>
      </c>
      <c r="M431" s="150"/>
      <c r="N431" s="155"/>
      <c r="P431">
        <f t="shared" si="17"/>
        <v>473</v>
      </c>
      <c r="Q431" s="3">
        <v>24</v>
      </c>
      <c r="R431" s="239"/>
      <c r="S431" s="239"/>
      <c r="AF431" s="150"/>
      <c r="AG431" s="150"/>
    </row>
    <row r="432" spans="7:33" customFormat="1" x14ac:dyDescent="0.25">
      <c r="G432">
        <f t="shared" si="18"/>
        <v>425</v>
      </c>
      <c r="H432" t="s">
        <v>235</v>
      </c>
      <c r="J432">
        <f t="shared" si="16"/>
        <v>474</v>
      </c>
      <c r="K432" s="3">
        <v>38</v>
      </c>
      <c r="M432" s="150"/>
      <c r="N432" s="155"/>
      <c r="P432">
        <f t="shared" si="17"/>
        <v>474</v>
      </c>
      <c r="Q432" s="3">
        <v>24</v>
      </c>
      <c r="R432" s="239"/>
      <c r="S432" s="239"/>
      <c r="AF432" s="150"/>
      <c r="AG432" s="150"/>
    </row>
    <row r="433" spans="7:33" customFormat="1" x14ac:dyDescent="0.25">
      <c r="G433">
        <f t="shared" si="18"/>
        <v>426</v>
      </c>
      <c r="H433" t="s">
        <v>235</v>
      </c>
      <c r="J433">
        <f t="shared" si="16"/>
        <v>475</v>
      </c>
      <c r="K433" s="3">
        <v>38</v>
      </c>
      <c r="M433" s="150"/>
      <c r="N433" s="155"/>
      <c r="P433">
        <f t="shared" si="17"/>
        <v>475</v>
      </c>
      <c r="Q433" s="3">
        <v>24</v>
      </c>
      <c r="R433" s="239"/>
      <c r="S433" s="239"/>
      <c r="AF433" s="150"/>
      <c r="AG433" s="150"/>
    </row>
    <row r="434" spans="7:33" customFormat="1" x14ac:dyDescent="0.25">
      <c r="G434">
        <f t="shared" si="18"/>
        <v>427</v>
      </c>
      <c r="H434" t="s">
        <v>235</v>
      </c>
      <c r="J434">
        <f t="shared" si="16"/>
        <v>476</v>
      </c>
      <c r="K434" s="3">
        <v>38</v>
      </c>
      <c r="M434" s="150"/>
      <c r="N434" s="155"/>
      <c r="P434">
        <f t="shared" si="17"/>
        <v>476</v>
      </c>
      <c r="Q434" s="3">
        <v>24</v>
      </c>
      <c r="R434" s="239"/>
      <c r="S434" s="239"/>
      <c r="AF434" s="150"/>
      <c r="AG434" s="150"/>
    </row>
    <row r="435" spans="7:33" customFormat="1" x14ac:dyDescent="0.25">
      <c r="G435">
        <f t="shared" si="18"/>
        <v>428</v>
      </c>
      <c r="H435" t="s">
        <v>235</v>
      </c>
      <c r="J435">
        <f t="shared" si="16"/>
        <v>477</v>
      </c>
      <c r="K435" s="3">
        <v>38</v>
      </c>
      <c r="M435" s="150"/>
      <c r="N435" s="155"/>
      <c r="P435">
        <f t="shared" si="17"/>
        <v>477</v>
      </c>
      <c r="Q435" s="3">
        <v>24</v>
      </c>
      <c r="R435" s="239"/>
      <c r="S435" s="239"/>
      <c r="AF435" s="150"/>
      <c r="AG435" s="150"/>
    </row>
    <row r="436" spans="7:33" customFormat="1" x14ac:dyDescent="0.25">
      <c r="G436">
        <f t="shared" si="18"/>
        <v>429</v>
      </c>
      <c r="H436" t="s">
        <v>235</v>
      </c>
      <c r="J436">
        <f t="shared" si="16"/>
        <v>478</v>
      </c>
      <c r="K436" s="3">
        <v>38</v>
      </c>
      <c r="M436" s="150"/>
      <c r="N436" s="155"/>
      <c r="P436">
        <f t="shared" si="17"/>
        <v>478</v>
      </c>
      <c r="Q436" s="3">
        <v>24</v>
      </c>
      <c r="R436" s="239"/>
      <c r="S436" s="239"/>
      <c r="AF436" s="150"/>
      <c r="AG436" s="150"/>
    </row>
    <row r="437" spans="7:33" customFormat="1" x14ac:dyDescent="0.25">
      <c r="G437">
        <f t="shared" si="18"/>
        <v>430</v>
      </c>
      <c r="H437" t="s">
        <v>235</v>
      </c>
      <c r="J437">
        <f t="shared" si="16"/>
        <v>479</v>
      </c>
      <c r="K437" s="3">
        <v>38</v>
      </c>
      <c r="M437" s="150"/>
      <c r="N437" s="155"/>
      <c r="P437">
        <f t="shared" si="17"/>
        <v>479</v>
      </c>
      <c r="Q437" s="3">
        <v>24</v>
      </c>
      <c r="R437" s="239"/>
      <c r="S437" s="239"/>
      <c r="AF437" s="150"/>
      <c r="AG437" s="150"/>
    </row>
    <row r="438" spans="7:33" customFormat="1" x14ac:dyDescent="0.25">
      <c r="G438">
        <f t="shared" si="18"/>
        <v>431</v>
      </c>
      <c r="H438" t="s">
        <v>235</v>
      </c>
      <c r="J438">
        <f t="shared" si="16"/>
        <v>480</v>
      </c>
      <c r="K438" s="3">
        <v>38</v>
      </c>
      <c r="M438" s="150"/>
      <c r="N438" s="155"/>
      <c r="P438">
        <f t="shared" si="17"/>
        <v>480</v>
      </c>
      <c r="Q438" s="3">
        <v>24</v>
      </c>
      <c r="R438" s="239"/>
      <c r="S438" s="239"/>
      <c r="AF438" s="150"/>
      <c r="AG438" s="150"/>
    </row>
    <row r="439" spans="7:33" customFormat="1" x14ac:dyDescent="0.25">
      <c r="G439">
        <f t="shared" si="18"/>
        <v>432</v>
      </c>
      <c r="H439" t="s">
        <v>235</v>
      </c>
      <c r="J439">
        <f t="shared" si="16"/>
        <v>481</v>
      </c>
      <c r="K439" s="3">
        <v>38</v>
      </c>
      <c r="M439" s="150"/>
      <c r="N439" s="155"/>
      <c r="P439">
        <f t="shared" si="17"/>
        <v>481</v>
      </c>
      <c r="Q439" s="3">
        <v>24</v>
      </c>
      <c r="R439" s="239"/>
      <c r="S439" s="239"/>
      <c r="AF439" s="150"/>
      <c r="AG439" s="150"/>
    </row>
    <row r="440" spans="7:33" customFormat="1" x14ac:dyDescent="0.25">
      <c r="G440">
        <f t="shared" si="18"/>
        <v>433</v>
      </c>
      <c r="H440" t="s">
        <v>235</v>
      </c>
      <c r="J440">
        <f t="shared" si="16"/>
        <v>482</v>
      </c>
      <c r="K440" s="3">
        <v>38</v>
      </c>
      <c r="M440" s="150"/>
      <c r="N440" s="155"/>
      <c r="P440">
        <f t="shared" si="17"/>
        <v>482</v>
      </c>
      <c r="Q440" s="3">
        <v>24</v>
      </c>
      <c r="R440" s="239"/>
      <c r="S440" s="239"/>
      <c r="AF440" s="150"/>
      <c r="AG440" s="150"/>
    </row>
    <row r="441" spans="7:33" customFormat="1" x14ac:dyDescent="0.25">
      <c r="G441">
        <f t="shared" si="18"/>
        <v>434</v>
      </c>
      <c r="H441" t="s">
        <v>235</v>
      </c>
      <c r="J441">
        <f t="shared" si="16"/>
        <v>483</v>
      </c>
      <c r="K441" s="3">
        <v>38</v>
      </c>
      <c r="M441" s="150"/>
      <c r="N441" s="155"/>
      <c r="P441">
        <f t="shared" si="17"/>
        <v>483</v>
      </c>
      <c r="Q441" s="3">
        <v>24</v>
      </c>
      <c r="R441" s="239"/>
      <c r="S441" s="239"/>
      <c r="AF441" s="150"/>
      <c r="AG441" s="150"/>
    </row>
    <row r="442" spans="7:33" customFormat="1" x14ac:dyDescent="0.25">
      <c r="G442">
        <f t="shared" si="18"/>
        <v>435</v>
      </c>
      <c r="H442" t="s">
        <v>235</v>
      </c>
      <c r="J442">
        <f t="shared" si="16"/>
        <v>484</v>
      </c>
      <c r="K442" s="3">
        <v>38</v>
      </c>
      <c r="M442" s="150"/>
      <c r="N442" s="155"/>
      <c r="P442">
        <f t="shared" si="17"/>
        <v>484</v>
      </c>
      <c r="Q442" s="3">
        <v>24</v>
      </c>
      <c r="R442" s="239"/>
      <c r="S442" s="239"/>
      <c r="AF442" s="150"/>
      <c r="AG442" s="150"/>
    </row>
    <row r="443" spans="7:33" customFormat="1" x14ac:dyDescent="0.25">
      <c r="G443">
        <f t="shared" si="18"/>
        <v>436</v>
      </c>
      <c r="H443" t="s">
        <v>235</v>
      </c>
      <c r="J443">
        <f t="shared" ref="J443:J457" si="19">+J442+1</f>
        <v>485</v>
      </c>
      <c r="K443" s="3">
        <v>38</v>
      </c>
      <c r="M443" s="150"/>
      <c r="N443" s="155"/>
      <c r="P443">
        <f t="shared" ref="P443:P457" si="20">+P442+1</f>
        <v>485</v>
      </c>
      <c r="Q443" s="3">
        <v>24</v>
      </c>
      <c r="R443" s="239"/>
      <c r="S443" s="239"/>
      <c r="AF443" s="150"/>
      <c r="AG443" s="150"/>
    </row>
    <row r="444" spans="7:33" customFormat="1" x14ac:dyDescent="0.25">
      <c r="G444">
        <f t="shared" si="18"/>
        <v>437</v>
      </c>
      <c r="H444" t="s">
        <v>235</v>
      </c>
      <c r="J444">
        <f t="shared" si="19"/>
        <v>486</v>
      </c>
      <c r="K444" s="3">
        <v>38</v>
      </c>
      <c r="M444" s="150"/>
      <c r="N444" s="155"/>
      <c r="P444">
        <f t="shared" si="20"/>
        <v>486</v>
      </c>
      <c r="Q444" s="3">
        <v>24</v>
      </c>
      <c r="R444" s="239"/>
      <c r="S444" s="239"/>
      <c r="AF444" s="150"/>
      <c r="AG444" s="150"/>
    </row>
    <row r="445" spans="7:33" customFormat="1" x14ac:dyDescent="0.25">
      <c r="G445">
        <f t="shared" si="18"/>
        <v>438</v>
      </c>
      <c r="H445" t="s">
        <v>235</v>
      </c>
      <c r="J445">
        <f t="shared" si="19"/>
        <v>487</v>
      </c>
      <c r="K445" s="3">
        <v>38</v>
      </c>
      <c r="M445" s="150"/>
      <c r="N445" s="155"/>
      <c r="P445">
        <f t="shared" si="20"/>
        <v>487</v>
      </c>
      <c r="Q445" s="3">
        <v>24</v>
      </c>
      <c r="R445" s="239"/>
      <c r="S445" s="239"/>
      <c r="AF445" s="150"/>
      <c r="AG445" s="150"/>
    </row>
    <row r="446" spans="7:33" customFormat="1" x14ac:dyDescent="0.25">
      <c r="G446">
        <f t="shared" si="18"/>
        <v>439</v>
      </c>
      <c r="H446" t="s">
        <v>235</v>
      </c>
      <c r="J446">
        <f t="shared" si="19"/>
        <v>488</v>
      </c>
      <c r="K446" s="3">
        <v>38</v>
      </c>
      <c r="M446" s="150"/>
      <c r="N446" s="155"/>
      <c r="P446">
        <f t="shared" si="20"/>
        <v>488</v>
      </c>
      <c r="Q446" s="3">
        <v>24</v>
      </c>
      <c r="R446" s="239"/>
      <c r="S446" s="239"/>
      <c r="AF446" s="150"/>
      <c r="AG446" s="150"/>
    </row>
    <row r="447" spans="7:33" customFormat="1" x14ac:dyDescent="0.25">
      <c r="G447">
        <f t="shared" si="18"/>
        <v>440</v>
      </c>
      <c r="H447" t="s">
        <v>235</v>
      </c>
      <c r="J447">
        <f t="shared" si="19"/>
        <v>489</v>
      </c>
      <c r="K447" s="3">
        <v>38</v>
      </c>
      <c r="M447" s="150"/>
      <c r="N447" s="155"/>
      <c r="P447">
        <f t="shared" si="20"/>
        <v>489</v>
      </c>
      <c r="Q447" s="3">
        <v>24</v>
      </c>
      <c r="R447" s="239"/>
      <c r="S447" s="239"/>
      <c r="AF447" s="150"/>
      <c r="AG447" s="150"/>
    </row>
    <row r="448" spans="7:33" customFormat="1" x14ac:dyDescent="0.25">
      <c r="G448">
        <f t="shared" si="18"/>
        <v>441</v>
      </c>
      <c r="H448" t="s">
        <v>235</v>
      </c>
      <c r="J448">
        <f t="shared" si="19"/>
        <v>490</v>
      </c>
      <c r="K448" s="3">
        <v>38</v>
      </c>
      <c r="M448" s="150"/>
      <c r="N448" s="155"/>
      <c r="P448">
        <f t="shared" si="20"/>
        <v>490</v>
      </c>
      <c r="Q448" s="3">
        <v>24</v>
      </c>
      <c r="R448" s="239"/>
      <c r="S448" s="239"/>
      <c r="AF448" s="150"/>
      <c r="AG448" s="150"/>
    </row>
    <row r="449" spans="7:33" customFormat="1" x14ac:dyDescent="0.25">
      <c r="G449">
        <f t="shared" si="18"/>
        <v>442</v>
      </c>
      <c r="H449" t="s">
        <v>235</v>
      </c>
      <c r="J449">
        <f t="shared" si="19"/>
        <v>491</v>
      </c>
      <c r="K449" s="3">
        <v>38</v>
      </c>
      <c r="M449" s="150"/>
      <c r="N449" s="155"/>
      <c r="P449">
        <f t="shared" si="20"/>
        <v>491</v>
      </c>
      <c r="Q449" s="3">
        <v>24</v>
      </c>
      <c r="R449" s="239"/>
      <c r="S449" s="239"/>
      <c r="AF449" s="150"/>
      <c r="AG449" s="150"/>
    </row>
    <row r="450" spans="7:33" customFormat="1" x14ac:dyDescent="0.25">
      <c r="G450">
        <f t="shared" si="18"/>
        <v>443</v>
      </c>
      <c r="H450" t="s">
        <v>235</v>
      </c>
      <c r="J450">
        <f t="shared" si="19"/>
        <v>492</v>
      </c>
      <c r="K450" s="3">
        <v>38</v>
      </c>
      <c r="M450" s="150"/>
      <c r="N450" s="155"/>
      <c r="P450">
        <f t="shared" si="20"/>
        <v>492</v>
      </c>
      <c r="Q450" s="3">
        <v>24</v>
      </c>
      <c r="R450" s="239"/>
      <c r="S450" s="239"/>
      <c r="AF450" s="150"/>
      <c r="AG450" s="150"/>
    </row>
    <row r="451" spans="7:33" customFormat="1" x14ac:dyDescent="0.25">
      <c r="G451">
        <f t="shared" si="18"/>
        <v>444</v>
      </c>
      <c r="H451" t="s">
        <v>235</v>
      </c>
      <c r="J451">
        <f t="shared" si="19"/>
        <v>493</v>
      </c>
      <c r="K451" s="3">
        <v>38</v>
      </c>
      <c r="M451" s="150"/>
      <c r="N451" s="155"/>
      <c r="P451">
        <f t="shared" si="20"/>
        <v>493</v>
      </c>
      <c r="Q451" s="3">
        <v>24</v>
      </c>
      <c r="R451" s="239"/>
      <c r="S451" s="239"/>
      <c r="AF451" s="150"/>
      <c r="AG451" s="150"/>
    </row>
    <row r="452" spans="7:33" customFormat="1" x14ac:dyDescent="0.25">
      <c r="G452">
        <f t="shared" si="18"/>
        <v>445</v>
      </c>
      <c r="H452" t="s">
        <v>235</v>
      </c>
      <c r="J452">
        <f t="shared" si="19"/>
        <v>494</v>
      </c>
      <c r="K452" s="3">
        <v>38</v>
      </c>
      <c r="M452" s="150"/>
      <c r="N452" s="155"/>
      <c r="P452">
        <f t="shared" si="20"/>
        <v>494</v>
      </c>
      <c r="Q452" s="3">
        <v>24</v>
      </c>
      <c r="R452" s="239"/>
      <c r="S452" s="239"/>
      <c r="AF452" s="150"/>
      <c r="AG452" s="150"/>
    </row>
    <row r="453" spans="7:33" customFormat="1" x14ac:dyDescent="0.25">
      <c r="G453">
        <f t="shared" si="18"/>
        <v>446</v>
      </c>
      <c r="H453" t="s">
        <v>235</v>
      </c>
      <c r="J453">
        <f t="shared" si="19"/>
        <v>495</v>
      </c>
      <c r="K453" s="3">
        <v>38</v>
      </c>
      <c r="M453" s="150"/>
      <c r="N453" s="155"/>
      <c r="P453">
        <f t="shared" si="20"/>
        <v>495</v>
      </c>
      <c r="Q453" s="3">
        <v>24</v>
      </c>
      <c r="R453" s="239"/>
      <c r="S453" s="239"/>
      <c r="AF453" s="150"/>
      <c r="AG453" s="150"/>
    </row>
    <row r="454" spans="7:33" customFormat="1" x14ac:dyDescent="0.25">
      <c r="G454">
        <f t="shared" si="18"/>
        <v>447</v>
      </c>
      <c r="H454" t="s">
        <v>235</v>
      </c>
      <c r="J454">
        <f t="shared" si="19"/>
        <v>496</v>
      </c>
      <c r="K454" s="3">
        <v>38</v>
      </c>
      <c r="M454" s="150"/>
      <c r="N454" s="155"/>
      <c r="P454">
        <f t="shared" si="20"/>
        <v>496</v>
      </c>
      <c r="Q454" s="3">
        <v>24</v>
      </c>
      <c r="R454" s="239"/>
      <c r="S454" s="239"/>
      <c r="AF454" s="150"/>
      <c r="AG454" s="150"/>
    </row>
    <row r="455" spans="7:33" customFormat="1" x14ac:dyDescent="0.25">
      <c r="G455">
        <f t="shared" si="18"/>
        <v>448</v>
      </c>
      <c r="H455" t="s">
        <v>235</v>
      </c>
      <c r="J455">
        <f t="shared" si="19"/>
        <v>497</v>
      </c>
      <c r="K455" s="3">
        <v>38</v>
      </c>
      <c r="M455" s="150"/>
      <c r="N455" s="155"/>
      <c r="P455">
        <f t="shared" si="20"/>
        <v>497</v>
      </c>
      <c r="Q455" s="3">
        <v>24</v>
      </c>
      <c r="R455" s="239"/>
      <c r="S455" s="239"/>
      <c r="AF455" s="150"/>
      <c r="AG455" s="150"/>
    </row>
    <row r="456" spans="7:33" customFormat="1" x14ac:dyDescent="0.25">
      <c r="G456">
        <f t="shared" si="18"/>
        <v>449</v>
      </c>
      <c r="H456" t="s">
        <v>235</v>
      </c>
      <c r="J456">
        <f t="shared" si="19"/>
        <v>498</v>
      </c>
      <c r="K456" s="3">
        <v>38</v>
      </c>
      <c r="M456" s="150"/>
      <c r="N456" s="155"/>
      <c r="P456">
        <f t="shared" si="20"/>
        <v>498</v>
      </c>
      <c r="Q456" s="3">
        <v>24</v>
      </c>
      <c r="R456" s="239"/>
      <c r="S456" s="239"/>
      <c r="AF456" s="150"/>
      <c r="AG456" s="150"/>
    </row>
    <row r="457" spans="7:33" customFormat="1" x14ac:dyDescent="0.25">
      <c r="G457">
        <f t="shared" si="18"/>
        <v>450</v>
      </c>
      <c r="H457" t="s">
        <v>235</v>
      </c>
      <c r="J457">
        <f t="shared" si="19"/>
        <v>499</v>
      </c>
      <c r="K457" s="3">
        <v>38</v>
      </c>
      <c r="M457" s="150"/>
      <c r="N457" s="155"/>
      <c r="P457">
        <f t="shared" si="20"/>
        <v>499</v>
      </c>
      <c r="Q457" s="3">
        <v>24</v>
      </c>
      <c r="R457" s="239"/>
      <c r="S457" s="239"/>
      <c r="AF457" s="150"/>
      <c r="AG457" s="150"/>
    </row>
    <row r="458" spans="7:33" x14ac:dyDescent="0.25">
      <c r="G458">
        <f t="shared" ref="G458:G506" si="21">+G457+1</f>
        <v>451</v>
      </c>
      <c r="H458" t="s">
        <v>235</v>
      </c>
    </row>
    <row r="459" spans="7:33" x14ac:dyDescent="0.25">
      <c r="G459">
        <f t="shared" si="21"/>
        <v>452</v>
      </c>
      <c r="H459" t="s">
        <v>235</v>
      </c>
    </row>
    <row r="460" spans="7:33" x14ac:dyDescent="0.25">
      <c r="G460">
        <f t="shared" si="21"/>
        <v>453</v>
      </c>
      <c r="H460" t="s">
        <v>235</v>
      </c>
    </row>
    <row r="461" spans="7:33" x14ac:dyDescent="0.25">
      <c r="G461">
        <f t="shared" si="21"/>
        <v>454</v>
      </c>
      <c r="H461" t="s">
        <v>235</v>
      </c>
    </row>
    <row r="462" spans="7:33" x14ac:dyDescent="0.25">
      <c r="G462">
        <f t="shared" si="21"/>
        <v>455</v>
      </c>
      <c r="H462" t="s">
        <v>235</v>
      </c>
    </row>
    <row r="463" spans="7:33" x14ac:dyDescent="0.25">
      <c r="G463">
        <f t="shared" si="21"/>
        <v>456</v>
      </c>
      <c r="H463" t="s">
        <v>235</v>
      </c>
    </row>
    <row r="464" spans="7:33" x14ac:dyDescent="0.25">
      <c r="G464">
        <f t="shared" si="21"/>
        <v>457</v>
      </c>
      <c r="H464" t="s">
        <v>235</v>
      </c>
    </row>
    <row r="465" spans="7:8" x14ac:dyDescent="0.25">
      <c r="G465">
        <f t="shared" si="21"/>
        <v>458</v>
      </c>
      <c r="H465" t="s">
        <v>235</v>
      </c>
    </row>
    <row r="466" spans="7:8" x14ac:dyDescent="0.25">
      <c r="G466">
        <f t="shared" si="21"/>
        <v>459</v>
      </c>
      <c r="H466" t="s">
        <v>235</v>
      </c>
    </row>
    <row r="467" spans="7:8" x14ac:dyDescent="0.25">
      <c r="G467">
        <f t="shared" si="21"/>
        <v>460</v>
      </c>
      <c r="H467" t="s">
        <v>235</v>
      </c>
    </row>
    <row r="468" spans="7:8" x14ac:dyDescent="0.25">
      <c r="G468">
        <f t="shared" si="21"/>
        <v>461</v>
      </c>
      <c r="H468" t="s">
        <v>235</v>
      </c>
    </row>
    <row r="469" spans="7:8" x14ac:dyDescent="0.25">
      <c r="G469">
        <f t="shared" si="21"/>
        <v>462</v>
      </c>
      <c r="H469" t="s">
        <v>235</v>
      </c>
    </row>
    <row r="470" spans="7:8" x14ac:dyDescent="0.25">
      <c r="G470">
        <f t="shared" si="21"/>
        <v>463</v>
      </c>
      <c r="H470" t="s">
        <v>235</v>
      </c>
    </row>
    <row r="471" spans="7:8" x14ac:dyDescent="0.25">
      <c r="G471">
        <f t="shared" si="21"/>
        <v>464</v>
      </c>
      <c r="H471" t="s">
        <v>235</v>
      </c>
    </row>
    <row r="472" spans="7:8" x14ac:dyDescent="0.25">
      <c r="G472">
        <f t="shared" si="21"/>
        <v>465</v>
      </c>
      <c r="H472" t="s">
        <v>235</v>
      </c>
    </row>
    <row r="473" spans="7:8" x14ac:dyDescent="0.25">
      <c r="G473">
        <f t="shared" si="21"/>
        <v>466</v>
      </c>
      <c r="H473" t="s">
        <v>235</v>
      </c>
    </row>
    <row r="474" spans="7:8" x14ac:dyDescent="0.25">
      <c r="G474">
        <f t="shared" si="21"/>
        <v>467</v>
      </c>
      <c r="H474" t="s">
        <v>235</v>
      </c>
    </row>
    <row r="475" spans="7:8" x14ac:dyDescent="0.25">
      <c r="G475">
        <f t="shared" si="21"/>
        <v>468</v>
      </c>
      <c r="H475" t="s">
        <v>235</v>
      </c>
    </row>
    <row r="476" spans="7:8" x14ac:dyDescent="0.25">
      <c r="G476">
        <f t="shared" si="21"/>
        <v>469</v>
      </c>
      <c r="H476" t="s">
        <v>235</v>
      </c>
    </row>
    <row r="477" spans="7:8" x14ac:dyDescent="0.25">
      <c r="G477">
        <f t="shared" si="21"/>
        <v>470</v>
      </c>
      <c r="H477" t="s">
        <v>235</v>
      </c>
    </row>
    <row r="478" spans="7:8" x14ac:dyDescent="0.25">
      <c r="G478">
        <f t="shared" si="21"/>
        <v>471</v>
      </c>
      <c r="H478" t="s">
        <v>235</v>
      </c>
    </row>
    <row r="479" spans="7:8" x14ac:dyDescent="0.25">
      <c r="G479">
        <f t="shared" si="21"/>
        <v>472</v>
      </c>
      <c r="H479" t="s">
        <v>235</v>
      </c>
    </row>
    <row r="480" spans="7:8" x14ac:dyDescent="0.25">
      <c r="G480">
        <f t="shared" si="21"/>
        <v>473</v>
      </c>
      <c r="H480" t="s">
        <v>235</v>
      </c>
    </row>
    <row r="481" spans="7:8" x14ac:dyDescent="0.25">
      <c r="G481">
        <f t="shared" si="21"/>
        <v>474</v>
      </c>
      <c r="H481" t="s">
        <v>235</v>
      </c>
    </row>
    <row r="482" spans="7:8" x14ac:dyDescent="0.25">
      <c r="G482">
        <f t="shared" si="21"/>
        <v>475</v>
      </c>
      <c r="H482" t="s">
        <v>235</v>
      </c>
    </row>
    <row r="483" spans="7:8" x14ac:dyDescent="0.25">
      <c r="G483">
        <f t="shared" si="21"/>
        <v>476</v>
      </c>
      <c r="H483" t="s">
        <v>235</v>
      </c>
    </row>
    <row r="484" spans="7:8" x14ac:dyDescent="0.25">
      <c r="G484">
        <f t="shared" si="21"/>
        <v>477</v>
      </c>
      <c r="H484" t="s">
        <v>235</v>
      </c>
    </row>
    <row r="485" spans="7:8" x14ac:dyDescent="0.25">
      <c r="G485">
        <f t="shared" si="21"/>
        <v>478</v>
      </c>
      <c r="H485" t="s">
        <v>235</v>
      </c>
    </row>
    <row r="486" spans="7:8" x14ac:dyDescent="0.25">
      <c r="G486">
        <f t="shared" si="21"/>
        <v>479</v>
      </c>
      <c r="H486" t="s">
        <v>235</v>
      </c>
    </row>
    <row r="487" spans="7:8" x14ac:dyDescent="0.25">
      <c r="G487">
        <f t="shared" si="21"/>
        <v>480</v>
      </c>
      <c r="H487" t="s">
        <v>235</v>
      </c>
    </row>
    <row r="488" spans="7:8" x14ac:dyDescent="0.25">
      <c r="G488">
        <f t="shared" si="21"/>
        <v>481</v>
      </c>
      <c r="H488" t="s">
        <v>235</v>
      </c>
    </row>
    <row r="489" spans="7:8" x14ac:dyDescent="0.25">
      <c r="G489">
        <f t="shared" si="21"/>
        <v>482</v>
      </c>
      <c r="H489" t="s">
        <v>235</v>
      </c>
    </row>
    <row r="490" spans="7:8" x14ac:dyDescent="0.25">
      <c r="G490">
        <f t="shared" si="21"/>
        <v>483</v>
      </c>
      <c r="H490" t="s">
        <v>235</v>
      </c>
    </row>
    <row r="491" spans="7:8" x14ac:dyDescent="0.25">
      <c r="G491">
        <f t="shared" si="21"/>
        <v>484</v>
      </c>
      <c r="H491" t="s">
        <v>235</v>
      </c>
    </row>
    <row r="492" spans="7:8" x14ac:dyDescent="0.25">
      <c r="G492">
        <f t="shared" si="21"/>
        <v>485</v>
      </c>
      <c r="H492" t="s">
        <v>235</v>
      </c>
    </row>
    <row r="493" spans="7:8" x14ac:dyDescent="0.25">
      <c r="G493">
        <f t="shared" si="21"/>
        <v>486</v>
      </c>
      <c r="H493" t="s">
        <v>235</v>
      </c>
    </row>
    <row r="494" spans="7:8" x14ac:dyDescent="0.25">
      <c r="G494">
        <f t="shared" si="21"/>
        <v>487</v>
      </c>
      <c r="H494" t="s">
        <v>235</v>
      </c>
    </row>
    <row r="495" spans="7:8" x14ac:dyDescent="0.25">
      <c r="G495">
        <f t="shared" si="21"/>
        <v>488</v>
      </c>
      <c r="H495" t="s">
        <v>235</v>
      </c>
    </row>
    <row r="496" spans="7:8" x14ac:dyDescent="0.25">
      <c r="G496">
        <f t="shared" si="21"/>
        <v>489</v>
      </c>
      <c r="H496" t="s">
        <v>235</v>
      </c>
    </row>
    <row r="497" spans="7:8" x14ac:dyDescent="0.25">
      <c r="G497">
        <f t="shared" si="21"/>
        <v>490</v>
      </c>
      <c r="H497" t="s">
        <v>235</v>
      </c>
    </row>
    <row r="498" spans="7:8" x14ac:dyDescent="0.25">
      <c r="G498">
        <f t="shared" si="21"/>
        <v>491</v>
      </c>
      <c r="H498" t="s">
        <v>235</v>
      </c>
    </row>
    <row r="499" spans="7:8" x14ac:dyDescent="0.25">
      <c r="G499">
        <f t="shared" si="21"/>
        <v>492</v>
      </c>
      <c r="H499" t="s">
        <v>235</v>
      </c>
    </row>
    <row r="500" spans="7:8" x14ac:dyDescent="0.25">
      <c r="G500">
        <f t="shared" si="21"/>
        <v>493</v>
      </c>
      <c r="H500" t="s">
        <v>235</v>
      </c>
    </row>
    <row r="501" spans="7:8" x14ac:dyDescent="0.25">
      <c r="G501">
        <f t="shared" si="21"/>
        <v>494</v>
      </c>
      <c r="H501" t="s">
        <v>235</v>
      </c>
    </row>
    <row r="502" spans="7:8" x14ac:dyDescent="0.25">
      <c r="G502">
        <f t="shared" si="21"/>
        <v>495</v>
      </c>
      <c r="H502" t="s">
        <v>235</v>
      </c>
    </row>
    <row r="503" spans="7:8" x14ac:dyDescent="0.25">
      <c r="G503">
        <f t="shared" si="21"/>
        <v>496</v>
      </c>
      <c r="H503" t="s">
        <v>235</v>
      </c>
    </row>
    <row r="504" spans="7:8" x14ac:dyDescent="0.25">
      <c r="G504">
        <f t="shared" si="21"/>
        <v>497</v>
      </c>
      <c r="H504" t="s">
        <v>235</v>
      </c>
    </row>
    <row r="505" spans="7:8" x14ac:dyDescent="0.25">
      <c r="G505">
        <f t="shared" si="21"/>
        <v>498</v>
      </c>
      <c r="H505" t="s">
        <v>235</v>
      </c>
    </row>
    <row r="506" spans="7:8" x14ac:dyDescent="0.25">
      <c r="G506">
        <f t="shared" si="21"/>
        <v>499</v>
      </c>
      <c r="H506" t="s">
        <v>235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B4:R54"/>
  <sheetViews>
    <sheetView workbookViewId="0">
      <selection activeCell="P7" sqref="P7"/>
    </sheetView>
  </sheetViews>
  <sheetFormatPr defaultRowHeight="15" x14ac:dyDescent="0.25"/>
  <cols>
    <col min="2" max="2" width="19.5703125" customWidth="1"/>
    <col min="3" max="3" width="12.140625" customWidth="1"/>
    <col min="4" max="4" width="17.42578125" bestFit="1" customWidth="1"/>
    <col min="5" max="5" width="17.28515625" bestFit="1" customWidth="1"/>
    <col min="6" max="6" width="11.42578125" bestFit="1" customWidth="1"/>
    <col min="7" max="7" width="10.85546875" bestFit="1" customWidth="1"/>
  </cols>
  <sheetData>
    <row r="4" spans="2:18" ht="14.45" x14ac:dyDescent="0.35">
      <c r="B4" s="5"/>
      <c r="C4" s="6" t="s">
        <v>69</v>
      </c>
      <c r="D4" s="6" t="s">
        <v>70</v>
      </c>
      <c r="E4" s="14" t="s">
        <v>71</v>
      </c>
      <c r="F4" s="6" t="s">
        <v>72</v>
      </c>
      <c r="G4" s="6" t="s">
        <v>73</v>
      </c>
    </row>
    <row r="5" spans="2:18" ht="14.45" x14ac:dyDescent="0.35">
      <c r="B5" s="7"/>
      <c r="C5" s="8">
        <f>SUM(B8:C27)</f>
        <v>0</v>
      </c>
      <c r="D5" s="13">
        <f>IF(ISBLANK('Order Form'!B31),ClassicData!$E$8,VLOOKUP('Order Form'!B31,ClassicData!$D:$E,2,FALSE))</f>
        <v>38</v>
      </c>
      <c r="E5" s="16" t="str">
        <f>IFERROR(VLOOKUP(C5,ClassicData!G:H,2,FALSE),"#1")</f>
        <v>#1</v>
      </c>
      <c r="F5" s="9">
        <f>VLOOKUP(E5,ClassicData!$D:$E,2,FALSE)</f>
        <v>38</v>
      </c>
      <c r="G5" s="9">
        <f>MIN(D5,F5)</f>
        <v>38</v>
      </c>
    </row>
    <row r="6" spans="2:18" ht="14.45" x14ac:dyDescent="0.35">
      <c r="B6" s="5"/>
      <c r="C6" s="5"/>
      <c r="D6" s="5"/>
      <c r="E6" s="91">
        <f>VLOOKUP(E5,'Order Form'!F94:G99,2,FALSE)</f>
        <v>1</v>
      </c>
      <c r="F6" s="5"/>
      <c r="G6" s="5"/>
      <c r="J6" s="5"/>
      <c r="K6" s="6" t="s">
        <v>69</v>
      </c>
      <c r="L6" s="6" t="s">
        <v>73</v>
      </c>
      <c r="M6" s="5"/>
      <c r="O6" s="5"/>
      <c r="P6" s="6" t="s">
        <v>69</v>
      </c>
      <c r="Q6" s="6" t="s">
        <v>73</v>
      </c>
      <c r="R6" s="5"/>
    </row>
    <row r="7" spans="2:18" ht="14.45" x14ac:dyDescent="0.35">
      <c r="B7" s="5" t="s">
        <v>37</v>
      </c>
      <c r="C7" s="5" t="s">
        <v>287</v>
      </c>
      <c r="D7" s="5"/>
      <c r="E7" s="4"/>
      <c r="F7" s="5"/>
      <c r="G7" s="5"/>
      <c r="J7" s="5"/>
      <c r="K7" s="18">
        <f>SUM(J9:J28)</f>
        <v>0</v>
      </c>
      <c r="L7" s="6" t="str">
        <f>IF(K7&lt;50,"Less Than MOQ",VLOOKUP(K7,ClassicData!$J:$K,2,FALSE))</f>
        <v>Less Than MOQ</v>
      </c>
      <c r="M7" s="5"/>
      <c r="O7" s="5"/>
      <c r="P7" s="18">
        <f>SUM(O9:O28)</f>
        <v>0</v>
      </c>
      <c r="Q7" s="6" t="str">
        <f>IF(P7&lt;50,"Less Than MOQ",VLOOKUP(P7,ClassicData!$P:$Q,2,FALSE))</f>
        <v>Less Than MOQ</v>
      </c>
      <c r="R7" s="5"/>
    </row>
    <row r="8" spans="2:18" ht="14.45" x14ac:dyDescent="0.35">
      <c r="B8" s="10">
        <f>IF('Order Form'!B34=ClassicBreakdown!$B$7,+'Order Form'!I34,0)</f>
        <v>0</v>
      </c>
      <c r="C8" s="10">
        <f>IF('Order Form'!B34=ClassicBreakdown!$C$7,+'Order Form'!I34,0)</f>
        <v>0</v>
      </c>
      <c r="D8" s="5"/>
      <c r="E8" s="4"/>
      <c r="F8" s="5"/>
      <c r="G8" s="5"/>
      <c r="J8" s="5" t="s">
        <v>36</v>
      </c>
      <c r="K8" s="5"/>
      <c r="L8" s="5"/>
      <c r="M8" s="5"/>
      <c r="O8" s="5" t="s">
        <v>288</v>
      </c>
      <c r="P8" s="5"/>
      <c r="Q8" s="5"/>
      <c r="R8" s="5"/>
    </row>
    <row r="9" spans="2:18" ht="17.45" x14ac:dyDescent="0.35">
      <c r="B9" s="10">
        <f>IF('Order Form'!B35=ClassicBreakdown!$B$7,+'Order Form'!I35,0)</f>
        <v>0</v>
      </c>
      <c r="C9" s="10">
        <f>IF('Order Form'!B35=ClassicBreakdown!$C$7,+'Order Form'!I35,0)</f>
        <v>0</v>
      </c>
      <c r="D9" s="11"/>
      <c r="E9" s="15"/>
      <c r="F9" s="11"/>
      <c r="G9" s="11"/>
      <c r="J9" s="10">
        <f>IF('Order Form'!B34=ClassicBreakdown!$J$8,+'Order Form'!I34,0)</f>
        <v>0</v>
      </c>
      <c r="K9" s="5"/>
      <c r="L9" s="5"/>
      <c r="M9" s="5"/>
      <c r="O9" s="10">
        <f>IF('Order Form'!B34=ClassicBreakdown!$O$8,+'Order Form'!I34,0)</f>
        <v>0</v>
      </c>
      <c r="P9" s="5"/>
      <c r="Q9" s="5"/>
      <c r="R9" s="5"/>
    </row>
    <row r="10" spans="2:18" ht="14.45" x14ac:dyDescent="0.35">
      <c r="B10" s="10">
        <f>IF('Order Form'!B36=ClassicBreakdown!$B$7,+'Order Form'!I36,0)</f>
        <v>0</v>
      </c>
      <c r="C10" s="10">
        <f>IF('Order Form'!B36=ClassicBreakdown!$C$7,+'Order Form'!I36,0)</f>
        <v>0</v>
      </c>
      <c r="D10" s="5"/>
      <c r="E10" s="4"/>
      <c r="F10" s="5"/>
      <c r="G10" s="5"/>
      <c r="J10" s="10">
        <f>IF('Order Form'!B35=ClassicBreakdown!$J$8,+'Order Form'!I35,0)</f>
        <v>0</v>
      </c>
      <c r="K10" s="5"/>
      <c r="L10" s="5"/>
      <c r="M10" s="5"/>
      <c r="O10" s="10">
        <f>IF('Order Form'!B35=ClassicBreakdown!$O$8,+'Order Form'!I35,0)</f>
        <v>0</v>
      </c>
      <c r="P10" s="5"/>
      <c r="Q10" s="5"/>
      <c r="R10" s="5"/>
    </row>
    <row r="11" spans="2:18" ht="14.45" x14ac:dyDescent="0.35">
      <c r="B11" s="10">
        <f>IF('Order Form'!B37=ClassicBreakdown!$B$7,+'Order Form'!I37,0)</f>
        <v>0</v>
      </c>
      <c r="C11" s="10">
        <f>IF('Order Form'!B37=ClassicBreakdown!$C$7,+'Order Form'!I37,0)</f>
        <v>0</v>
      </c>
      <c r="D11" s="12"/>
      <c r="E11" s="4"/>
      <c r="F11" s="12"/>
      <c r="G11" s="12"/>
      <c r="J11" s="10">
        <f>IF('Order Form'!B36=ClassicBreakdown!$J$8,+'Order Form'!I36,0)</f>
        <v>0</v>
      </c>
      <c r="K11" s="5"/>
      <c r="L11" s="5"/>
      <c r="M11" s="5"/>
      <c r="O11" s="10">
        <f>IF('Order Form'!B36=ClassicBreakdown!$O$8,+'Order Form'!I36,0)</f>
        <v>0</v>
      </c>
      <c r="P11" s="5"/>
      <c r="Q11" s="5"/>
      <c r="R11" s="5"/>
    </row>
    <row r="12" spans="2:18" ht="14.45" x14ac:dyDescent="0.35">
      <c r="B12" s="10">
        <f>IF('Order Form'!B38=ClassicBreakdown!$B$7,+'Order Form'!I38,0)</f>
        <v>0</v>
      </c>
      <c r="C12" s="10">
        <f>IF('Order Form'!B38=ClassicBreakdown!$C$7,+'Order Form'!I38,0)</f>
        <v>0</v>
      </c>
      <c r="D12" s="12"/>
      <c r="E12" s="4"/>
      <c r="F12" s="12"/>
      <c r="G12" s="12"/>
      <c r="J12" s="10">
        <f>IF('Order Form'!B37=ClassicBreakdown!$J$8,+'Order Form'!I37,0)</f>
        <v>0</v>
      </c>
      <c r="K12" s="5"/>
      <c r="L12" s="5"/>
      <c r="O12" s="10">
        <f>IF('Order Form'!B37=ClassicBreakdown!$O$8,+'Order Form'!I37,0)</f>
        <v>0</v>
      </c>
      <c r="P12" s="5"/>
      <c r="Q12" s="5"/>
    </row>
    <row r="13" spans="2:18" ht="14.45" x14ac:dyDescent="0.35">
      <c r="B13" s="10">
        <f>IF('Order Form'!B39=ClassicBreakdown!$B$7,+'Order Form'!I39,0)</f>
        <v>0</v>
      </c>
      <c r="C13" s="10">
        <f>IF('Order Form'!B39=ClassicBreakdown!$C$7,+'Order Form'!I39,0)</f>
        <v>0</v>
      </c>
      <c r="D13" s="12"/>
      <c r="E13" s="4"/>
      <c r="F13" s="12"/>
      <c r="G13" s="12"/>
      <c r="J13" s="10">
        <f>IF('Order Form'!B38=ClassicBreakdown!$J$8,+'Order Form'!I38,0)</f>
        <v>0</v>
      </c>
      <c r="K13" s="5"/>
      <c r="L13" s="5"/>
      <c r="O13" s="10">
        <f>IF('Order Form'!B38=ClassicBreakdown!$O$8,+'Order Form'!I38,0)</f>
        <v>0</v>
      </c>
      <c r="P13" s="5"/>
      <c r="Q13" s="5"/>
    </row>
    <row r="14" spans="2:18" ht="14.45" x14ac:dyDescent="0.35">
      <c r="B14" s="10">
        <f>IF('Order Form'!B40=ClassicBreakdown!$B$7,+'Order Form'!I40,0)</f>
        <v>0</v>
      </c>
      <c r="C14" s="10">
        <f>IF('Order Form'!B40=ClassicBreakdown!$C$7,+'Order Form'!I40,0)</f>
        <v>0</v>
      </c>
      <c r="D14" s="12"/>
      <c r="E14" s="4"/>
      <c r="F14" s="12"/>
      <c r="G14" s="12"/>
      <c r="J14" s="10">
        <f>IF('Order Form'!B39=ClassicBreakdown!$J$8,+'Order Form'!I39,0)</f>
        <v>0</v>
      </c>
      <c r="K14" s="5"/>
      <c r="L14" s="5"/>
      <c r="O14" s="10">
        <f>IF('Order Form'!B39=ClassicBreakdown!$O$8,+'Order Form'!I39,0)</f>
        <v>0</v>
      </c>
      <c r="P14" s="5"/>
      <c r="Q14" s="5"/>
    </row>
    <row r="15" spans="2:18" ht="14.45" x14ac:dyDescent="0.35">
      <c r="B15" s="10">
        <f>IF('Order Form'!B41=ClassicBreakdown!$B$7,+'Order Form'!I41,0)</f>
        <v>0</v>
      </c>
      <c r="C15" s="10">
        <f>IF('Order Form'!B41=ClassicBreakdown!$C$7,+'Order Form'!I41,0)</f>
        <v>0</v>
      </c>
      <c r="D15" s="12"/>
      <c r="E15" s="4"/>
      <c r="F15" s="12"/>
      <c r="G15" s="12"/>
      <c r="J15" s="10">
        <f>IF('Order Form'!B40=ClassicBreakdown!$J$8,+'Order Form'!I40,0)</f>
        <v>0</v>
      </c>
      <c r="K15" s="5"/>
      <c r="L15" s="5"/>
      <c r="O15" s="10">
        <f>IF('Order Form'!B40=ClassicBreakdown!$O$8,+'Order Form'!I40,0)</f>
        <v>0</v>
      </c>
      <c r="P15" s="5"/>
      <c r="Q15" s="5"/>
    </row>
    <row r="16" spans="2:18" ht="14.45" x14ac:dyDescent="0.35">
      <c r="B16" s="10">
        <f>IF('Order Form'!B42=ClassicBreakdown!$B$7,+'Order Form'!I42,0)</f>
        <v>0</v>
      </c>
      <c r="C16" s="10">
        <f>IF('Order Form'!B42=ClassicBreakdown!$C$7,+'Order Form'!I42,0)</f>
        <v>0</v>
      </c>
      <c r="F16" s="5"/>
      <c r="G16" s="5"/>
      <c r="J16" s="10">
        <f>IF('Order Form'!B41=ClassicBreakdown!$J$8,+'Order Form'!I41,0)</f>
        <v>0</v>
      </c>
      <c r="K16" s="5"/>
      <c r="L16" s="5"/>
      <c r="O16" s="10">
        <f>IF('Order Form'!B41=ClassicBreakdown!$O$8,+'Order Form'!I41,0)</f>
        <v>0</v>
      </c>
      <c r="P16" s="5"/>
      <c r="Q16" s="5"/>
    </row>
    <row r="17" spans="2:17" ht="14.45" x14ac:dyDescent="0.35">
      <c r="B17" s="10">
        <f>IF('Order Form'!B43=ClassicBreakdown!$B$7,+'Order Form'!I43,0)</f>
        <v>0</v>
      </c>
      <c r="C17" s="10">
        <f>IF('Order Form'!B43=ClassicBreakdown!$C$7,+'Order Form'!I43,0)</f>
        <v>0</v>
      </c>
      <c r="F17" s="5"/>
      <c r="G17" s="5"/>
      <c r="J17" s="10">
        <f>IF('Order Form'!B42=ClassicBreakdown!$J$8,+'Order Form'!I42,0)</f>
        <v>0</v>
      </c>
      <c r="K17" s="5"/>
      <c r="L17" s="5"/>
      <c r="O17" s="10">
        <f>IF('Order Form'!B42=ClassicBreakdown!$O$8,+'Order Form'!I42,0)</f>
        <v>0</v>
      </c>
      <c r="P17" s="5"/>
      <c r="Q17" s="5"/>
    </row>
    <row r="18" spans="2:17" ht="14.45" x14ac:dyDescent="0.35">
      <c r="B18" s="10">
        <f>IF('Order Form'!B44=ClassicBreakdown!$B$7,+'Order Form'!I44,0)</f>
        <v>0</v>
      </c>
      <c r="C18" s="10">
        <f>IF('Order Form'!B44=ClassicBreakdown!$C$7,+'Order Form'!I44,0)</f>
        <v>0</v>
      </c>
      <c r="F18" s="5"/>
      <c r="G18" s="5"/>
      <c r="J18" s="10">
        <f>IF('Order Form'!B43=ClassicBreakdown!$J$8,+'Order Form'!I43,0)</f>
        <v>0</v>
      </c>
      <c r="K18" s="5"/>
      <c r="L18" s="5"/>
      <c r="O18" s="10">
        <f>IF('Order Form'!B43=ClassicBreakdown!$O$8,+'Order Form'!I43,0)</f>
        <v>0</v>
      </c>
      <c r="P18" s="5"/>
      <c r="Q18" s="5"/>
    </row>
    <row r="19" spans="2:17" ht="14.45" x14ac:dyDescent="0.35">
      <c r="B19" s="10">
        <f>IF('Order Form'!B45=ClassicBreakdown!$B$7,+'Order Form'!I45,0)</f>
        <v>0</v>
      </c>
      <c r="C19" s="10">
        <f>IF('Order Form'!B45=ClassicBreakdown!$C$7,+'Order Form'!I45,0)</f>
        <v>0</v>
      </c>
      <c r="F19" s="5"/>
      <c r="G19" s="5"/>
      <c r="J19" s="10">
        <f>IF('Order Form'!B44=ClassicBreakdown!$J$8,+'Order Form'!I44,0)</f>
        <v>0</v>
      </c>
      <c r="K19" s="5"/>
      <c r="L19" s="5"/>
      <c r="O19" s="10">
        <f>IF('Order Form'!B44=ClassicBreakdown!$O$8,+'Order Form'!I44,0)</f>
        <v>0</v>
      </c>
      <c r="P19" s="5"/>
      <c r="Q19" s="5"/>
    </row>
    <row r="20" spans="2:17" ht="14.45" x14ac:dyDescent="0.35">
      <c r="B20" s="10">
        <f>IF('Order Form'!B46=ClassicBreakdown!$B$7,+'Order Form'!I46,0)</f>
        <v>0</v>
      </c>
      <c r="C20" s="10">
        <f>IF('Order Form'!B46=ClassicBreakdown!$C$7,+'Order Form'!I46,0)</f>
        <v>0</v>
      </c>
      <c r="F20" s="5"/>
      <c r="G20" s="5"/>
      <c r="J20" s="10">
        <f>IF('Order Form'!B45=ClassicBreakdown!$J$8,+'Order Form'!I45,0)</f>
        <v>0</v>
      </c>
      <c r="O20" s="10">
        <f>IF('Order Form'!B45=ClassicBreakdown!$O$8,+'Order Form'!I45,0)</f>
        <v>0</v>
      </c>
    </row>
    <row r="21" spans="2:17" ht="14.45" x14ac:dyDescent="0.35">
      <c r="B21" s="10">
        <f>IF('Order Form'!B47=ClassicBreakdown!$B$7,+'Order Form'!I47,0)</f>
        <v>0</v>
      </c>
      <c r="C21" s="10">
        <f>IF('Order Form'!B47=ClassicBreakdown!$C$7,+'Order Form'!I47,0)</f>
        <v>0</v>
      </c>
      <c r="F21" s="5"/>
      <c r="G21" s="5"/>
      <c r="J21" s="10">
        <f>IF('Order Form'!B46=ClassicBreakdown!$J$8,+'Order Form'!I46,0)</f>
        <v>0</v>
      </c>
      <c r="O21" s="10">
        <f>IF('Order Form'!B46=ClassicBreakdown!$O$8,+'Order Form'!I46,0)</f>
        <v>0</v>
      </c>
    </row>
    <row r="22" spans="2:17" ht="14.45" x14ac:dyDescent="0.35">
      <c r="B22" s="10">
        <f>IF('Order Form'!B48=ClassicBreakdown!$B$7,+'Order Form'!I48,0)</f>
        <v>0</v>
      </c>
      <c r="C22" s="10">
        <f>IF('Order Form'!B48=ClassicBreakdown!$C$7,+'Order Form'!I48,0)</f>
        <v>0</v>
      </c>
      <c r="D22" s="5"/>
      <c r="E22" s="4"/>
      <c r="F22" s="5"/>
      <c r="G22" s="5"/>
      <c r="J22" s="10">
        <f>IF('Order Form'!B47=ClassicBreakdown!$J$8,+'Order Form'!I47,0)</f>
        <v>0</v>
      </c>
      <c r="O22" s="10">
        <f>IF('Order Form'!B47=ClassicBreakdown!$O$8,+'Order Form'!I47,0)</f>
        <v>0</v>
      </c>
    </row>
    <row r="23" spans="2:17" ht="14.45" x14ac:dyDescent="0.35">
      <c r="B23" s="10">
        <f>IF('Order Form'!B49=ClassicBreakdown!$B$7,+'Order Form'!I49,0)</f>
        <v>0</v>
      </c>
      <c r="C23" s="10">
        <f>IF('Order Form'!B49=ClassicBreakdown!$C$7,+'Order Form'!I49,0)</f>
        <v>0</v>
      </c>
      <c r="E23" s="4"/>
      <c r="F23" s="5"/>
      <c r="G23" s="5"/>
      <c r="J23" s="10">
        <f>IF('Order Form'!B48=ClassicBreakdown!$J$8,+'Order Form'!I48,0)</f>
        <v>0</v>
      </c>
      <c r="O23" s="10">
        <f>IF('Order Form'!B48=ClassicBreakdown!$O$8,+'Order Form'!I48,0)</f>
        <v>0</v>
      </c>
    </row>
    <row r="24" spans="2:17" ht="14.45" x14ac:dyDescent="0.35">
      <c r="B24" s="10">
        <f>IF('Order Form'!B50=ClassicBreakdown!$B$7,+'Order Form'!I50,0)</f>
        <v>0</v>
      </c>
      <c r="C24" s="10">
        <f>IF('Order Form'!B50=ClassicBreakdown!$C$7,+'Order Form'!I50,0)</f>
        <v>0</v>
      </c>
      <c r="E24" s="4"/>
      <c r="F24" s="5"/>
      <c r="G24" s="5"/>
      <c r="J24" s="10">
        <f>IF('Order Form'!B49=ClassicBreakdown!$J$8,+'Order Form'!I49,0)</f>
        <v>0</v>
      </c>
      <c r="O24" s="10">
        <f>IF('Order Form'!B49=ClassicBreakdown!$O$8,+'Order Form'!I49,0)</f>
        <v>0</v>
      </c>
    </row>
    <row r="25" spans="2:17" ht="14.45" x14ac:dyDescent="0.35">
      <c r="B25" s="10">
        <f>IF('Order Form'!B51=ClassicBreakdown!$B$7,+'Order Form'!I51,0)</f>
        <v>0</v>
      </c>
      <c r="C25" s="10">
        <f>IF('Order Form'!B51=ClassicBreakdown!$C$7,+'Order Form'!I51,0)</f>
        <v>0</v>
      </c>
      <c r="D25" s="5"/>
      <c r="E25" s="4"/>
      <c r="F25" s="5"/>
      <c r="G25" s="5"/>
      <c r="J25" s="10">
        <f>IF('Order Form'!B50=ClassicBreakdown!$J$8,+'Order Form'!I50,0)</f>
        <v>0</v>
      </c>
      <c r="O25" s="10">
        <f>IF('Order Form'!B50=ClassicBreakdown!$O$8,+'Order Form'!I50,0)</f>
        <v>0</v>
      </c>
    </row>
    <row r="26" spans="2:17" ht="14.45" x14ac:dyDescent="0.35">
      <c r="B26" s="10">
        <f>IF('Order Form'!B52=ClassicBreakdown!$B$7,+'Order Form'!I52,0)</f>
        <v>0</v>
      </c>
      <c r="C26" s="10">
        <f>IF('Order Form'!B52=ClassicBreakdown!$C$7,+'Order Form'!I52,0)</f>
        <v>0</v>
      </c>
      <c r="D26" s="5"/>
      <c r="E26" s="4"/>
      <c r="F26" s="5"/>
      <c r="G26" s="5"/>
      <c r="J26" s="10">
        <f>IF('Order Form'!B51=ClassicBreakdown!$J$8,+'Order Form'!I51,0)</f>
        <v>0</v>
      </c>
      <c r="O26" s="10">
        <f>IF('Order Form'!B51=ClassicBreakdown!$O$8,+'Order Form'!I51,0)</f>
        <v>0</v>
      </c>
    </row>
    <row r="27" spans="2:17" ht="14.45" x14ac:dyDescent="0.35">
      <c r="B27" s="10">
        <f>IF('Order Form'!B54=ClassicBreakdown!$B$7,+'Order Form'!H54,0)</f>
        <v>0</v>
      </c>
      <c r="C27" s="10">
        <f>IF('Order Form'!B54=ClassicBreakdown!$C$7,+'Order Form'!H54,0)</f>
        <v>0</v>
      </c>
      <c r="D27" s="5"/>
      <c r="E27" s="4"/>
      <c r="F27" s="5"/>
      <c r="G27" s="5"/>
      <c r="J27" s="10">
        <f>IF('Order Form'!B52=ClassicBreakdown!$J$8,+'Order Form'!I52,0)</f>
        <v>0</v>
      </c>
      <c r="O27" s="10">
        <f>IF('Order Form'!B52=ClassicBreakdown!$O$8,+'Order Form'!I52,0)</f>
        <v>0</v>
      </c>
    </row>
    <row r="28" spans="2:17" ht="14.45" x14ac:dyDescent="0.35">
      <c r="B28" s="10"/>
      <c r="D28" s="5"/>
      <c r="E28" s="4"/>
      <c r="F28" s="5"/>
      <c r="G28" s="5"/>
      <c r="J28" s="10">
        <f>IF('Order Form'!B53=ClassicBreakdown!$J$8,+'Order Form'!I53,0)</f>
        <v>0</v>
      </c>
      <c r="O28" s="10">
        <f>IF('Order Form'!B53=ClassicBreakdown!$O$8,+'Order Form'!I53,0)</f>
        <v>0</v>
      </c>
    </row>
    <row r="29" spans="2:17" ht="14.45" x14ac:dyDescent="0.35">
      <c r="D29" s="5"/>
      <c r="E29" s="4"/>
      <c r="F29" s="5"/>
      <c r="G29" s="5"/>
      <c r="K29" s="1" t="s">
        <v>69</v>
      </c>
      <c r="L29" s="1" t="s">
        <v>73</v>
      </c>
    </row>
    <row r="30" spans="2:17" ht="14.45" x14ac:dyDescent="0.35">
      <c r="B30" s="5"/>
      <c r="C30" s="5"/>
      <c r="D30" s="5"/>
      <c r="E30" s="4"/>
      <c r="F30" s="5"/>
      <c r="G30" s="5"/>
      <c r="K30" s="19">
        <f>SUM(J32:J51)</f>
        <v>0</v>
      </c>
      <c r="L30" s="6" t="str">
        <f>IF(K30&lt;200,"Less Than MOQ",VLOOKUP(K30,ClassicData!$M:$N,2,FALSE))</f>
        <v>Less Than MOQ</v>
      </c>
    </row>
    <row r="31" spans="2:17" x14ac:dyDescent="0.25">
      <c r="B31" s="5"/>
      <c r="C31" s="6" t="s">
        <v>69</v>
      </c>
      <c r="D31" s="6" t="s">
        <v>73</v>
      </c>
      <c r="E31" s="4"/>
      <c r="F31" s="5"/>
      <c r="G31" s="5"/>
      <c r="J31" t="s">
        <v>300</v>
      </c>
    </row>
    <row r="32" spans="2:17" x14ac:dyDescent="0.25">
      <c r="B32" s="5"/>
      <c r="C32" s="18">
        <f>SUM(B34:B53)</f>
        <v>0</v>
      </c>
      <c r="D32" s="6" t="str">
        <f>IF(C32&lt;50,"Less Than MOQ",VLOOKUP(C32,ClassicData!$J:$K,2,FALSE))</f>
        <v>Less Than MOQ</v>
      </c>
      <c r="E32" s="4"/>
      <c r="F32" s="5"/>
      <c r="G32" s="5"/>
      <c r="J32" s="17">
        <f>IF('Order Form'!B34=ClassicBreakdown!$J$31,+'Order Form'!I34,0)</f>
        <v>0</v>
      </c>
    </row>
    <row r="33" spans="2:10" x14ac:dyDescent="0.25">
      <c r="B33" s="5" t="s">
        <v>38</v>
      </c>
      <c r="C33" s="5"/>
      <c r="E33" s="4"/>
      <c r="F33" s="5"/>
      <c r="G33" s="5"/>
      <c r="J33" s="17">
        <f>IF('Order Form'!B35=ClassicBreakdown!$J$31,+'Order Form'!I35,0)</f>
        <v>0</v>
      </c>
    </row>
    <row r="34" spans="2:10" x14ac:dyDescent="0.25">
      <c r="B34" s="10">
        <f>IF('Order Form'!B34=ClassicBreakdown!$B$33,+'Order Form'!I34,0)</f>
        <v>0</v>
      </c>
      <c r="C34" s="5"/>
      <c r="D34" s="5"/>
      <c r="E34" s="4"/>
      <c r="F34" s="5"/>
      <c r="G34" s="5"/>
      <c r="J34" s="17">
        <f>IF('Order Form'!B36=ClassicBreakdown!$J$31,+'Order Form'!I36,0)</f>
        <v>0</v>
      </c>
    </row>
    <row r="35" spans="2:10" x14ac:dyDescent="0.25">
      <c r="B35" s="10">
        <f>IF('Order Form'!B35=ClassicBreakdown!$B$33,+'Order Form'!I35,0)</f>
        <v>0</v>
      </c>
      <c r="C35" s="5"/>
      <c r="D35" s="5"/>
      <c r="E35" s="4"/>
      <c r="F35" s="5"/>
      <c r="G35" s="5"/>
      <c r="J35" s="17">
        <f>IF('Order Form'!B37=ClassicBreakdown!$J$31,+'Order Form'!I37,0)</f>
        <v>0</v>
      </c>
    </row>
    <row r="36" spans="2:10" x14ac:dyDescent="0.25">
      <c r="B36" s="10">
        <f>IF('Order Form'!B36=ClassicBreakdown!$B$33,+'Order Form'!I36,0)</f>
        <v>0</v>
      </c>
      <c r="C36" s="5"/>
      <c r="D36" s="5"/>
      <c r="E36" s="4"/>
      <c r="F36" s="5"/>
      <c r="G36" s="5"/>
      <c r="J36" s="17">
        <f>IF('Order Form'!B38=ClassicBreakdown!$J$31,+'Order Form'!I38,0)</f>
        <v>0</v>
      </c>
    </row>
    <row r="37" spans="2:10" x14ac:dyDescent="0.25">
      <c r="B37" s="10">
        <f>IF('Order Form'!B37=ClassicBreakdown!$B$33,+'Order Form'!I37,0)</f>
        <v>0</v>
      </c>
      <c r="C37" s="5"/>
      <c r="D37" s="5"/>
      <c r="E37" s="4"/>
      <c r="F37" s="5"/>
      <c r="G37" s="5"/>
      <c r="J37" s="17">
        <f>IF('Order Form'!B39=ClassicBreakdown!$J$31,+'Order Form'!I39,0)</f>
        <v>0</v>
      </c>
    </row>
    <row r="38" spans="2:10" x14ac:dyDescent="0.25">
      <c r="B38" s="10">
        <f>IF('Order Form'!B38=ClassicBreakdown!$B$33,+'Order Form'!I38,0)</f>
        <v>0</v>
      </c>
      <c r="C38" s="5"/>
      <c r="J38" s="17">
        <f>IF('Order Form'!B40=ClassicBreakdown!$J$31,+'Order Form'!I40,0)</f>
        <v>0</v>
      </c>
    </row>
    <row r="39" spans="2:10" x14ac:dyDescent="0.25">
      <c r="B39" s="10">
        <f>IF('Order Form'!B39=ClassicBreakdown!$B$33,+'Order Form'!I39,0)</f>
        <v>0</v>
      </c>
      <c r="C39" s="5"/>
      <c r="J39" s="17">
        <f>IF('Order Form'!B41=ClassicBreakdown!$J$31,+'Order Form'!I41,0)</f>
        <v>0</v>
      </c>
    </row>
    <row r="40" spans="2:10" x14ac:dyDescent="0.25">
      <c r="B40" s="10">
        <f>IF('Order Form'!B40=ClassicBreakdown!$B$33,+'Order Form'!I40,0)</f>
        <v>0</v>
      </c>
      <c r="C40" s="5"/>
      <c r="J40" s="17">
        <f>IF('Order Form'!B42=ClassicBreakdown!$J$31,+'Order Form'!I42,0)</f>
        <v>0</v>
      </c>
    </row>
    <row r="41" spans="2:10" x14ac:dyDescent="0.25">
      <c r="B41" s="10">
        <f>IF('Order Form'!B41=ClassicBreakdown!$B$33,+'Order Form'!I41,0)</f>
        <v>0</v>
      </c>
      <c r="C41" s="5"/>
      <c r="J41" s="17">
        <f>IF('Order Form'!B43=ClassicBreakdown!$J$31,+'Order Form'!I43,0)</f>
        <v>0</v>
      </c>
    </row>
    <row r="42" spans="2:10" x14ac:dyDescent="0.25">
      <c r="B42" s="10">
        <f>IF('Order Form'!B42=ClassicBreakdown!$B$33,+'Order Form'!I42,0)</f>
        <v>0</v>
      </c>
      <c r="C42" s="5"/>
      <c r="J42" s="17">
        <f>IF('Order Form'!B44=ClassicBreakdown!$J$31,+'Order Form'!I44,0)</f>
        <v>0</v>
      </c>
    </row>
    <row r="43" spans="2:10" x14ac:dyDescent="0.25">
      <c r="B43" s="10">
        <f>IF('Order Form'!B43=ClassicBreakdown!$B$33,+'Order Form'!I43,0)</f>
        <v>0</v>
      </c>
      <c r="C43" s="5"/>
      <c r="J43" s="17">
        <f>IF('Order Form'!B45=ClassicBreakdown!$J$31,+'Order Form'!I45,0)</f>
        <v>0</v>
      </c>
    </row>
    <row r="44" spans="2:10" x14ac:dyDescent="0.25">
      <c r="B44" s="10">
        <f>IF('Order Form'!B44=ClassicBreakdown!$B$33,+'Order Form'!I44,0)</f>
        <v>0</v>
      </c>
      <c r="C44" s="5"/>
      <c r="J44" s="17">
        <f>IF('Order Form'!B46=ClassicBreakdown!$J$31,+'Order Form'!I46,0)</f>
        <v>0</v>
      </c>
    </row>
    <row r="45" spans="2:10" x14ac:dyDescent="0.25">
      <c r="B45" s="10">
        <f>IF('Order Form'!B45=ClassicBreakdown!$B$33,+'Order Form'!I45,0)</f>
        <v>0</v>
      </c>
      <c r="C45" s="5"/>
      <c r="J45" s="17">
        <f>IF('Order Form'!B47=ClassicBreakdown!$J$31,+'Order Form'!I47,0)</f>
        <v>0</v>
      </c>
    </row>
    <row r="46" spans="2:10" x14ac:dyDescent="0.25">
      <c r="B46" s="10">
        <f>IF('Order Form'!B46=ClassicBreakdown!$B$33,+'Order Form'!I46,0)</f>
        <v>0</v>
      </c>
      <c r="J46" s="17">
        <f>IF('Order Form'!B48=ClassicBreakdown!$J$31,+'Order Form'!I48,0)</f>
        <v>0</v>
      </c>
    </row>
    <row r="47" spans="2:10" x14ac:dyDescent="0.25">
      <c r="B47" s="10">
        <f>IF('Order Form'!B47=ClassicBreakdown!$B$33,+'Order Form'!I47,0)</f>
        <v>0</v>
      </c>
      <c r="J47" s="17">
        <f>IF('Order Form'!B49=ClassicBreakdown!$J$31,+'Order Form'!I49,0)</f>
        <v>0</v>
      </c>
    </row>
    <row r="48" spans="2:10" x14ac:dyDescent="0.25">
      <c r="B48" s="10">
        <f>IF('Order Form'!B48=ClassicBreakdown!$B$33,+'Order Form'!I48,0)</f>
        <v>0</v>
      </c>
      <c r="J48" s="17">
        <f>IF('Order Form'!B50=ClassicBreakdown!$J$31,+'Order Form'!I50,0)</f>
        <v>0</v>
      </c>
    </row>
    <row r="49" spans="2:10" x14ac:dyDescent="0.25">
      <c r="B49" s="10">
        <f>IF('Order Form'!B49=ClassicBreakdown!$B$33,+'Order Form'!I49,0)</f>
        <v>0</v>
      </c>
      <c r="J49" s="17">
        <f>IF('Order Form'!B51=ClassicBreakdown!$J$31,+'Order Form'!I51,0)</f>
        <v>0</v>
      </c>
    </row>
    <row r="50" spans="2:10" x14ac:dyDescent="0.25">
      <c r="B50" s="10">
        <f>IF('Order Form'!B50=ClassicBreakdown!$B$33,+'Order Form'!I50,0)</f>
        <v>0</v>
      </c>
      <c r="J50" s="17">
        <f>IF('Order Form'!B52=ClassicBreakdown!$J$31,+'Order Form'!I52,0)</f>
        <v>0</v>
      </c>
    </row>
    <row r="51" spans="2:10" x14ac:dyDescent="0.25">
      <c r="B51" s="10">
        <f>IF('Order Form'!B51=ClassicBreakdown!$B$33,+'Order Form'!I51,0)</f>
        <v>0</v>
      </c>
      <c r="J51" s="17">
        <f>IF('Order Form'!B53=ClassicBreakdown!$J$31,+'Order Form'!I53,0)</f>
        <v>0</v>
      </c>
    </row>
    <row r="52" spans="2:10" x14ac:dyDescent="0.25">
      <c r="B52" s="10">
        <f>IF('Order Form'!B52=ClassicBreakdown!$B$33,+'Order Form'!I52,0)</f>
        <v>0</v>
      </c>
    </row>
    <row r="53" spans="2:10" x14ac:dyDescent="0.25">
      <c r="B53" s="10">
        <f>IF('Order Form'!B53=ClassicBreakdown!$B$33,+'Order Form'!I53,0)</f>
        <v>0</v>
      </c>
    </row>
    <row r="54" spans="2:10" x14ac:dyDescent="0.25">
      <c r="B54" s="1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B5:V506"/>
  <sheetViews>
    <sheetView topLeftCell="A4" workbookViewId="0">
      <selection activeCell="R14" sqref="R14"/>
    </sheetView>
  </sheetViews>
  <sheetFormatPr defaultRowHeight="15" x14ac:dyDescent="0.25"/>
  <cols>
    <col min="1" max="1" width="3.85546875" customWidth="1"/>
    <col min="2" max="2" width="14.42578125" style="2" customWidth="1"/>
    <col min="3" max="3" width="3" customWidth="1"/>
    <col min="6" max="6" width="3.28515625" customWidth="1"/>
    <col min="15" max="15" width="5.7109375" customWidth="1"/>
    <col min="16" max="16" width="3.140625" customWidth="1"/>
    <col min="17" max="17" width="32" bestFit="1" customWidth="1"/>
    <col min="19" max="19" width="3.140625" customWidth="1"/>
  </cols>
  <sheetData>
    <row r="5" spans="2:22" ht="14.45" x14ac:dyDescent="0.35">
      <c r="G5" t="s">
        <v>52</v>
      </c>
      <c r="J5" t="s">
        <v>61</v>
      </c>
      <c r="M5" t="s">
        <v>39</v>
      </c>
      <c r="Q5" t="s">
        <v>63</v>
      </c>
    </row>
    <row r="6" spans="2:22" ht="14.45" x14ac:dyDescent="0.35">
      <c r="B6" s="2" t="s">
        <v>53</v>
      </c>
      <c r="D6" t="s">
        <v>54</v>
      </c>
      <c r="G6" t="s">
        <v>55</v>
      </c>
      <c r="J6" t="s">
        <v>55</v>
      </c>
      <c r="M6" t="s">
        <v>55</v>
      </c>
      <c r="Q6" t="s">
        <v>62</v>
      </c>
    </row>
    <row r="8" spans="2:22" ht="14.45" x14ac:dyDescent="0.35">
      <c r="B8" s="2" t="s">
        <v>230</v>
      </c>
      <c r="D8" t="s">
        <v>230</v>
      </c>
      <c r="E8" s="3">
        <v>18</v>
      </c>
      <c r="G8">
        <v>1</v>
      </c>
      <c r="H8" t="s">
        <v>230</v>
      </c>
      <c r="J8">
        <v>50</v>
      </c>
      <c r="K8">
        <v>29</v>
      </c>
      <c r="M8">
        <v>50</v>
      </c>
      <c r="N8">
        <v>21</v>
      </c>
      <c r="Q8" t="s">
        <v>46</v>
      </c>
      <c r="R8">
        <v>0</v>
      </c>
      <c r="U8" s="89"/>
      <c r="V8" s="79"/>
    </row>
    <row r="9" spans="2:22" ht="14.45" x14ac:dyDescent="0.35">
      <c r="B9" s="2" t="s">
        <v>231</v>
      </c>
      <c r="D9" t="s">
        <v>231</v>
      </c>
      <c r="E9" s="3">
        <v>17</v>
      </c>
      <c r="G9">
        <f>+G8+1</f>
        <v>2</v>
      </c>
      <c r="H9" t="s">
        <v>230</v>
      </c>
      <c r="J9">
        <v>51</v>
      </c>
      <c r="K9" s="246">
        <v>29</v>
      </c>
      <c r="M9">
        <v>51</v>
      </c>
      <c r="N9">
        <v>21</v>
      </c>
      <c r="Q9" t="s">
        <v>47</v>
      </c>
      <c r="R9">
        <v>3</v>
      </c>
      <c r="U9" s="89"/>
    </row>
    <row r="10" spans="2:22" ht="14.45" x14ac:dyDescent="0.35">
      <c r="B10" s="2" t="s">
        <v>232</v>
      </c>
      <c r="D10" t="s">
        <v>232</v>
      </c>
      <c r="E10" s="3">
        <v>16</v>
      </c>
      <c r="G10">
        <f t="shared" ref="G10:G73" si="0">+G9+1</f>
        <v>3</v>
      </c>
      <c r="H10" t="s">
        <v>230</v>
      </c>
      <c r="J10">
        <v>52</v>
      </c>
      <c r="K10" s="246">
        <v>29</v>
      </c>
      <c r="M10">
        <v>52</v>
      </c>
      <c r="N10">
        <v>21</v>
      </c>
      <c r="Q10" t="s">
        <v>48</v>
      </c>
      <c r="R10">
        <v>3</v>
      </c>
      <c r="U10" s="89"/>
    </row>
    <row r="11" spans="2:22" ht="14.45" x14ac:dyDescent="0.35">
      <c r="B11" s="2" t="s">
        <v>233</v>
      </c>
      <c r="D11" t="s">
        <v>233</v>
      </c>
      <c r="E11" s="3">
        <v>15</v>
      </c>
      <c r="G11">
        <f t="shared" si="0"/>
        <v>4</v>
      </c>
      <c r="H11" t="s">
        <v>230</v>
      </c>
      <c r="J11">
        <v>53</v>
      </c>
      <c r="K11" s="246">
        <v>29</v>
      </c>
      <c r="M11">
        <v>53</v>
      </c>
      <c r="N11">
        <v>21</v>
      </c>
      <c r="Q11" t="s">
        <v>49</v>
      </c>
      <c r="R11">
        <v>3</v>
      </c>
      <c r="U11" s="88"/>
    </row>
    <row r="12" spans="2:22" ht="14.45" x14ac:dyDescent="0.35">
      <c r="B12" s="2" t="s">
        <v>234</v>
      </c>
      <c r="D12" t="s">
        <v>234</v>
      </c>
      <c r="E12" s="3">
        <v>13</v>
      </c>
      <c r="G12">
        <f t="shared" si="0"/>
        <v>5</v>
      </c>
      <c r="H12" t="s">
        <v>230</v>
      </c>
      <c r="J12" s="246">
        <v>54</v>
      </c>
      <c r="K12" s="246">
        <v>29</v>
      </c>
      <c r="M12">
        <v>54</v>
      </c>
      <c r="N12">
        <v>21</v>
      </c>
      <c r="Q12" t="s">
        <v>50</v>
      </c>
      <c r="R12">
        <v>3</v>
      </c>
      <c r="U12" s="88"/>
    </row>
    <row r="13" spans="2:22" ht="14.45" x14ac:dyDescent="0.35">
      <c r="B13" s="2" t="s">
        <v>235</v>
      </c>
      <c r="D13" t="s">
        <v>235</v>
      </c>
      <c r="E13" s="3">
        <v>11</v>
      </c>
      <c r="G13">
        <f t="shared" si="0"/>
        <v>6</v>
      </c>
      <c r="H13" t="s">
        <v>230</v>
      </c>
      <c r="J13" s="246">
        <v>55</v>
      </c>
      <c r="K13" s="246">
        <v>29</v>
      </c>
      <c r="M13">
        <v>55</v>
      </c>
      <c r="N13">
        <v>21</v>
      </c>
      <c r="Q13" t="s">
        <v>64</v>
      </c>
      <c r="R13">
        <v>6</v>
      </c>
      <c r="U13" s="88"/>
    </row>
    <row r="14" spans="2:22" ht="14.45" x14ac:dyDescent="0.35">
      <c r="E14" s="3"/>
      <c r="G14">
        <f t="shared" si="0"/>
        <v>7</v>
      </c>
      <c r="H14" t="s">
        <v>230</v>
      </c>
      <c r="J14" s="246">
        <v>56</v>
      </c>
      <c r="K14" s="246">
        <v>29</v>
      </c>
      <c r="M14">
        <v>56</v>
      </c>
      <c r="N14">
        <v>21</v>
      </c>
      <c r="Q14" t="s">
        <v>65</v>
      </c>
      <c r="R14">
        <v>6</v>
      </c>
    </row>
    <row r="15" spans="2:22" ht="14.45" x14ac:dyDescent="0.35">
      <c r="G15">
        <f t="shared" si="0"/>
        <v>8</v>
      </c>
      <c r="H15" t="s">
        <v>230</v>
      </c>
      <c r="J15" s="246">
        <v>57</v>
      </c>
      <c r="K15" s="246">
        <v>29</v>
      </c>
      <c r="M15">
        <v>57</v>
      </c>
      <c r="N15">
        <v>21</v>
      </c>
    </row>
    <row r="16" spans="2:22" ht="14.45" x14ac:dyDescent="0.35">
      <c r="G16">
        <f t="shared" si="0"/>
        <v>9</v>
      </c>
      <c r="H16" t="s">
        <v>230</v>
      </c>
      <c r="J16" s="246">
        <v>58</v>
      </c>
      <c r="K16" s="246">
        <v>29</v>
      </c>
      <c r="M16">
        <v>58</v>
      </c>
      <c r="N16">
        <v>21</v>
      </c>
    </row>
    <row r="17" spans="7:14" customFormat="1" ht="14.45" x14ac:dyDescent="0.35">
      <c r="G17">
        <f t="shared" si="0"/>
        <v>10</v>
      </c>
      <c r="H17" t="s">
        <v>230</v>
      </c>
      <c r="J17" s="246">
        <v>59</v>
      </c>
      <c r="K17" s="246">
        <v>29</v>
      </c>
      <c r="M17">
        <v>59</v>
      </c>
      <c r="N17">
        <v>21</v>
      </c>
    </row>
    <row r="18" spans="7:14" customFormat="1" ht="14.45" x14ac:dyDescent="0.35">
      <c r="G18">
        <f t="shared" si="0"/>
        <v>11</v>
      </c>
      <c r="H18" t="s">
        <v>230</v>
      </c>
      <c r="J18" s="246">
        <v>60</v>
      </c>
      <c r="K18" s="246">
        <v>29</v>
      </c>
      <c r="M18">
        <v>60</v>
      </c>
      <c r="N18">
        <v>21</v>
      </c>
    </row>
    <row r="19" spans="7:14" customFormat="1" ht="14.45" x14ac:dyDescent="0.35">
      <c r="G19">
        <f t="shared" si="0"/>
        <v>12</v>
      </c>
      <c r="H19" t="s">
        <v>230</v>
      </c>
      <c r="J19" s="246">
        <v>61</v>
      </c>
      <c r="K19" s="246">
        <v>29</v>
      </c>
      <c r="M19">
        <v>61</v>
      </c>
      <c r="N19">
        <v>21</v>
      </c>
    </row>
    <row r="20" spans="7:14" customFormat="1" ht="14.45" x14ac:dyDescent="0.35">
      <c r="G20">
        <f t="shared" si="0"/>
        <v>13</v>
      </c>
      <c r="H20" t="s">
        <v>230</v>
      </c>
      <c r="J20" s="246">
        <v>62</v>
      </c>
      <c r="K20" s="246">
        <v>29</v>
      </c>
      <c r="M20">
        <v>62</v>
      </c>
      <c r="N20">
        <v>21</v>
      </c>
    </row>
    <row r="21" spans="7:14" customFormat="1" ht="14.45" x14ac:dyDescent="0.35">
      <c r="G21">
        <f t="shared" si="0"/>
        <v>14</v>
      </c>
      <c r="H21" t="s">
        <v>230</v>
      </c>
      <c r="J21" s="246">
        <v>63</v>
      </c>
      <c r="K21" s="246">
        <v>29</v>
      </c>
      <c r="M21">
        <v>63</v>
      </c>
      <c r="N21">
        <v>21</v>
      </c>
    </row>
    <row r="22" spans="7:14" customFormat="1" ht="14.45" x14ac:dyDescent="0.35">
      <c r="G22">
        <f t="shared" si="0"/>
        <v>15</v>
      </c>
      <c r="H22" t="s">
        <v>230</v>
      </c>
      <c r="J22" s="246">
        <v>64</v>
      </c>
      <c r="K22" s="246">
        <v>29</v>
      </c>
      <c r="M22">
        <v>64</v>
      </c>
      <c r="N22">
        <v>21</v>
      </c>
    </row>
    <row r="23" spans="7:14" customFormat="1" ht="14.45" x14ac:dyDescent="0.35">
      <c r="G23">
        <f t="shared" si="0"/>
        <v>16</v>
      </c>
      <c r="H23" t="s">
        <v>230</v>
      </c>
      <c r="J23" s="246">
        <v>65</v>
      </c>
      <c r="K23" s="246">
        <v>29</v>
      </c>
      <c r="M23">
        <v>65</v>
      </c>
      <c r="N23">
        <v>21</v>
      </c>
    </row>
    <row r="24" spans="7:14" customFormat="1" ht="14.45" x14ac:dyDescent="0.35">
      <c r="G24">
        <f t="shared" si="0"/>
        <v>17</v>
      </c>
      <c r="H24" t="s">
        <v>230</v>
      </c>
      <c r="J24" s="246">
        <v>66</v>
      </c>
      <c r="K24" s="246">
        <v>29</v>
      </c>
      <c r="M24">
        <v>66</v>
      </c>
      <c r="N24">
        <v>21</v>
      </c>
    </row>
    <row r="25" spans="7:14" customFormat="1" ht="14.45" x14ac:dyDescent="0.35">
      <c r="G25">
        <f t="shared" si="0"/>
        <v>18</v>
      </c>
      <c r="H25" t="s">
        <v>230</v>
      </c>
      <c r="J25" s="246">
        <v>67</v>
      </c>
      <c r="K25" s="246">
        <v>29</v>
      </c>
      <c r="M25">
        <v>67</v>
      </c>
      <c r="N25">
        <v>21</v>
      </c>
    </row>
    <row r="26" spans="7:14" customFormat="1" ht="14.45" x14ac:dyDescent="0.35">
      <c r="G26">
        <f t="shared" si="0"/>
        <v>19</v>
      </c>
      <c r="H26" t="s">
        <v>230</v>
      </c>
      <c r="J26" s="246">
        <v>68</v>
      </c>
      <c r="K26" s="246">
        <v>29</v>
      </c>
      <c r="M26">
        <v>68</v>
      </c>
      <c r="N26">
        <v>21</v>
      </c>
    </row>
    <row r="27" spans="7:14" customFormat="1" ht="14.45" x14ac:dyDescent="0.35">
      <c r="G27">
        <f t="shared" si="0"/>
        <v>20</v>
      </c>
      <c r="H27" t="s">
        <v>230</v>
      </c>
      <c r="J27" s="246">
        <v>69</v>
      </c>
      <c r="K27" s="246">
        <v>29</v>
      </c>
      <c r="M27">
        <v>69</v>
      </c>
      <c r="N27">
        <v>21</v>
      </c>
    </row>
    <row r="28" spans="7:14" customFormat="1" ht="14.45" x14ac:dyDescent="0.35">
      <c r="G28">
        <f t="shared" si="0"/>
        <v>21</v>
      </c>
      <c r="H28" t="s">
        <v>230</v>
      </c>
      <c r="J28" s="246">
        <v>70</v>
      </c>
      <c r="K28" s="246">
        <v>29</v>
      </c>
      <c r="M28">
        <v>70</v>
      </c>
      <c r="N28">
        <v>21</v>
      </c>
    </row>
    <row r="29" spans="7:14" customFormat="1" ht="14.45" x14ac:dyDescent="0.35">
      <c r="G29">
        <f t="shared" si="0"/>
        <v>22</v>
      </c>
      <c r="H29" t="s">
        <v>230</v>
      </c>
      <c r="J29" s="246">
        <v>71</v>
      </c>
      <c r="K29" s="246">
        <v>29</v>
      </c>
      <c r="M29">
        <v>71</v>
      </c>
      <c r="N29">
        <v>21</v>
      </c>
    </row>
    <row r="30" spans="7:14" customFormat="1" ht="14.45" x14ac:dyDescent="0.35">
      <c r="G30">
        <f t="shared" si="0"/>
        <v>23</v>
      </c>
      <c r="H30" t="s">
        <v>230</v>
      </c>
      <c r="J30" s="246">
        <v>72</v>
      </c>
      <c r="K30" s="246">
        <v>29</v>
      </c>
      <c r="M30">
        <v>72</v>
      </c>
      <c r="N30">
        <v>21</v>
      </c>
    </row>
    <row r="31" spans="7:14" customFormat="1" x14ac:dyDescent="0.25">
      <c r="G31">
        <f t="shared" si="0"/>
        <v>24</v>
      </c>
      <c r="H31" t="s">
        <v>231</v>
      </c>
      <c r="J31" s="246">
        <v>73</v>
      </c>
      <c r="K31" s="246">
        <v>29</v>
      </c>
      <c r="M31">
        <v>73</v>
      </c>
      <c r="N31">
        <v>21</v>
      </c>
    </row>
    <row r="32" spans="7:14" customFormat="1" x14ac:dyDescent="0.25">
      <c r="G32">
        <f t="shared" si="0"/>
        <v>25</v>
      </c>
      <c r="H32" t="s">
        <v>231</v>
      </c>
      <c r="J32" s="246">
        <v>74</v>
      </c>
      <c r="K32" s="246">
        <v>29</v>
      </c>
      <c r="M32">
        <v>74</v>
      </c>
      <c r="N32">
        <v>21</v>
      </c>
    </row>
    <row r="33" spans="7:14" customFormat="1" x14ac:dyDescent="0.25">
      <c r="G33">
        <f t="shared" si="0"/>
        <v>26</v>
      </c>
      <c r="H33" t="s">
        <v>231</v>
      </c>
      <c r="J33" s="246">
        <v>75</v>
      </c>
      <c r="K33" s="246">
        <v>29</v>
      </c>
      <c r="M33">
        <v>75</v>
      </c>
      <c r="N33">
        <v>21</v>
      </c>
    </row>
    <row r="34" spans="7:14" customFormat="1" x14ac:dyDescent="0.25">
      <c r="G34">
        <f t="shared" si="0"/>
        <v>27</v>
      </c>
      <c r="H34" t="s">
        <v>231</v>
      </c>
      <c r="J34" s="246">
        <v>76</v>
      </c>
      <c r="K34" s="246">
        <v>29</v>
      </c>
      <c r="M34">
        <v>76</v>
      </c>
      <c r="N34">
        <v>21</v>
      </c>
    </row>
    <row r="35" spans="7:14" customFormat="1" x14ac:dyDescent="0.25">
      <c r="G35">
        <f t="shared" si="0"/>
        <v>28</v>
      </c>
      <c r="H35" t="s">
        <v>231</v>
      </c>
      <c r="J35" s="246">
        <v>77</v>
      </c>
      <c r="K35" s="246">
        <v>29</v>
      </c>
      <c r="M35">
        <v>77</v>
      </c>
      <c r="N35">
        <v>21</v>
      </c>
    </row>
    <row r="36" spans="7:14" customFormat="1" x14ac:dyDescent="0.25">
      <c r="G36">
        <f t="shared" si="0"/>
        <v>29</v>
      </c>
      <c r="H36" t="s">
        <v>231</v>
      </c>
      <c r="J36" s="246">
        <v>78</v>
      </c>
      <c r="K36" s="246">
        <v>29</v>
      </c>
      <c r="M36">
        <v>78</v>
      </c>
      <c r="N36">
        <v>21</v>
      </c>
    </row>
    <row r="37" spans="7:14" customFormat="1" x14ac:dyDescent="0.25">
      <c r="G37">
        <f t="shared" si="0"/>
        <v>30</v>
      </c>
      <c r="H37" t="s">
        <v>231</v>
      </c>
      <c r="J37" s="246">
        <v>79</v>
      </c>
      <c r="K37" s="246">
        <v>29</v>
      </c>
      <c r="M37">
        <v>79</v>
      </c>
      <c r="N37">
        <v>21</v>
      </c>
    </row>
    <row r="38" spans="7:14" customFormat="1" x14ac:dyDescent="0.25">
      <c r="G38">
        <f t="shared" si="0"/>
        <v>31</v>
      </c>
      <c r="H38" t="s">
        <v>231</v>
      </c>
      <c r="J38" s="246">
        <v>80</v>
      </c>
      <c r="K38" s="246">
        <v>29</v>
      </c>
      <c r="M38">
        <v>80</v>
      </c>
      <c r="N38">
        <v>21</v>
      </c>
    </row>
    <row r="39" spans="7:14" customFormat="1" x14ac:dyDescent="0.25">
      <c r="G39">
        <f t="shared" si="0"/>
        <v>32</v>
      </c>
      <c r="H39" t="s">
        <v>231</v>
      </c>
      <c r="J39" s="246">
        <v>81</v>
      </c>
      <c r="K39" s="246">
        <v>29</v>
      </c>
      <c r="M39">
        <v>81</v>
      </c>
      <c r="N39">
        <v>21</v>
      </c>
    </row>
    <row r="40" spans="7:14" customFormat="1" x14ac:dyDescent="0.25">
      <c r="G40">
        <f t="shared" si="0"/>
        <v>33</v>
      </c>
      <c r="H40" t="s">
        <v>231</v>
      </c>
      <c r="J40" s="246">
        <v>82</v>
      </c>
      <c r="K40" s="246">
        <v>29</v>
      </c>
      <c r="M40">
        <v>82</v>
      </c>
      <c r="N40">
        <v>21</v>
      </c>
    </row>
    <row r="41" spans="7:14" customFormat="1" x14ac:dyDescent="0.25">
      <c r="G41">
        <f t="shared" si="0"/>
        <v>34</v>
      </c>
      <c r="H41" t="s">
        <v>231</v>
      </c>
      <c r="J41" s="246">
        <v>83</v>
      </c>
      <c r="K41" s="246">
        <v>29</v>
      </c>
      <c r="M41">
        <v>83</v>
      </c>
      <c r="N41">
        <v>21</v>
      </c>
    </row>
    <row r="42" spans="7:14" customFormat="1" x14ac:dyDescent="0.25">
      <c r="G42">
        <f t="shared" si="0"/>
        <v>35</v>
      </c>
      <c r="H42" t="s">
        <v>231</v>
      </c>
      <c r="J42" s="246">
        <v>84</v>
      </c>
      <c r="K42" s="246">
        <v>29</v>
      </c>
      <c r="M42">
        <v>84</v>
      </c>
      <c r="N42">
        <v>21</v>
      </c>
    </row>
    <row r="43" spans="7:14" customFormat="1" x14ac:dyDescent="0.25">
      <c r="G43">
        <f t="shared" si="0"/>
        <v>36</v>
      </c>
      <c r="H43" t="s">
        <v>231</v>
      </c>
      <c r="J43" s="246">
        <v>85</v>
      </c>
      <c r="K43" s="246">
        <v>29</v>
      </c>
      <c r="M43">
        <v>85</v>
      </c>
      <c r="N43">
        <v>21</v>
      </c>
    </row>
    <row r="44" spans="7:14" customFormat="1" x14ac:dyDescent="0.25">
      <c r="G44">
        <f t="shared" si="0"/>
        <v>37</v>
      </c>
      <c r="H44" t="s">
        <v>231</v>
      </c>
      <c r="J44" s="246">
        <v>86</v>
      </c>
      <c r="K44" s="246">
        <v>29</v>
      </c>
      <c r="M44">
        <v>86</v>
      </c>
      <c r="N44">
        <v>21</v>
      </c>
    </row>
    <row r="45" spans="7:14" customFormat="1" x14ac:dyDescent="0.25">
      <c r="G45">
        <f t="shared" si="0"/>
        <v>38</v>
      </c>
      <c r="H45" t="s">
        <v>231</v>
      </c>
      <c r="J45" s="246">
        <v>87</v>
      </c>
      <c r="K45" s="246">
        <v>29</v>
      </c>
      <c r="M45">
        <v>87</v>
      </c>
      <c r="N45">
        <v>21</v>
      </c>
    </row>
    <row r="46" spans="7:14" customFormat="1" x14ac:dyDescent="0.25">
      <c r="G46">
        <f t="shared" si="0"/>
        <v>39</v>
      </c>
      <c r="H46" t="s">
        <v>231</v>
      </c>
      <c r="J46" s="246">
        <v>88</v>
      </c>
      <c r="K46" s="246">
        <v>29</v>
      </c>
      <c r="M46">
        <v>88</v>
      </c>
      <c r="N46">
        <v>21</v>
      </c>
    </row>
    <row r="47" spans="7:14" customFormat="1" x14ac:dyDescent="0.25">
      <c r="G47">
        <f t="shared" si="0"/>
        <v>40</v>
      </c>
      <c r="H47" t="s">
        <v>231</v>
      </c>
      <c r="J47" s="246">
        <v>89</v>
      </c>
      <c r="K47" s="246">
        <v>29</v>
      </c>
      <c r="M47">
        <v>89</v>
      </c>
      <c r="N47">
        <v>21</v>
      </c>
    </row>
    <row r="48" spans="7:14" customFormat="1" x14ac:dyDescent="0.25">
      <c r="G48">
        <f t="shared" si="0"/>
        <v>41</v>
      </c>
      <c r="H48" t="s">
        <v>231</v>
      </c>
      <c r="J48" s="246">
        <v>90</v>
      </c>
      <c r="K48" s="246">
        <v>29</v>
      </c>
      <c r="M48">
        <v>90</v>
      </c>
      <c r="N48">
        <v>21</v>
      </c>
    </row>
    <row r="49" spans="7:14" customFormat="1" x14ac:dyDescent="0.25">
      <c r="G49">
        <f t="shared" si="0"/>
        <v>42</v>
      </c>
      <c r="H49" t="s">
        <v>231</v>
      </c>
      <c r="J49" s="246">
        <v>91</v>
      </c>
      <c r="K49" s="246">
        <v>29</v>
      </c>
      <c r="M49">
        <v>91</v>
      </c>
      <c r="N49">
        <v>21</v>
      </c>
    </row>
    <row r="50" spans="7:14" customFormat="1" x14ac:dyDescent="0.25">
      <c r="G50">
        <f t="shared" si="0"/>
        <v>43</v>
      </c>
      <c r="H50" t="s">
        <v>231</v>
      </c>
      <c r="J50" s="246">
        <v>92</v>
      </c>
      <c r="K50" s="246">
        <v>29</v>
      </c>
      <c r="M50">
        <v>92</v>
      </c>
      <c r="N50">
        <v>21</v>
      </c>
    </row>
    <row r="51" spans="7:14" customFormat="1" x14ac:dyDescent="0.25">
      <c r="G51">
        <f t="shared" si="0"/>
        <v>44</v>
      </c>
      <c r="H51" t="s">
        <v>231</v>
      </c>
      <c r="J51" s="246">
        <v>93</v>
      </c>
      <c r="K51" s="246">
        <v>29</v>
      </c>
      <c r="M51">
        <v>93</v>
      </c>
      <c r="N51">
        <v>21</v>
      </c>
    </row>
    <row r="52" spans="7:14" customFormat="1" x14ac:dyDescent="0.25">
      <c r="G52">
        <f t="shared" si="0"/>
        <v>45</v>
      </c>
      <c r="H52" t="s">
        <v>231</v>
      </c>
      <c r="J52" s="246">
        <v>94</v>
      </c>
      <c r="K52" s="246">
        <v>29</v>
      </c>
      <c r="M52">
        <v>94</v>
      </c>
      <c r="N52">
        <v>21</v>
      </c>
    </row>
    <row r="53" spans="7:14" customFormat="1" x14ac:dyDescent="0.25">
      <c r="G53">
        <f t="shared" si="0"/>
        <v>46</v>
      </c>
      <c r="H53" t="s">
        <v>231</v>
      </c>
      <c r="J53" s="246">
        <v>95</v>
      </c>
      <c r="K53" s="246">
        <v>29</v>
      </c>
      <c r="M53">
        <v>95</v>
      </c>
      <c r="N53">
        <v>21</v>
      </c>
    </row>
    <row r="54" spans="7:14" customFormat="1" x14ac:dyDescent="0.25">
      <c r="G54">
        <f t="shared" si="0"/>
        <v>47</v>
      </c>
      <c r="H54" t="s">
        <v>231</v>
      </c>
      <c r="J54" s="246">
        <v>96</v>
      </c>
      <c r="K54" s="246">
        <v>29</v>
      </c>
      <c r="M54">
        <v>96</v>
      </c>
      <c r="N54">
        <v>21</v>
      </c>
    </row>
    <row r="55" spans="7:14" customFormat="1" x14ac:dyDescent="0.25">
      <c r="G55">
        <f t="shared" si="0"/>
        <v>48</v>
      </c>
      <c r="H55" t="s">
        <v>231</v>
      </c>
      <c r="J55" s="246">
        <v>97</v>
      </c>
      <c r="K55" s="246">
        <v>29</v>
      </c>
      <c r="M55">
        <v>97</v>
      </c>
      <c r="N55">
        <v>21</v>
      </c>
    </row>
    <row r="56" spans="7:14" customFormat="1" x14ac:dyDescent="0.25">
      <c r="G56">
        <f t="shared" si="0"/>
        <v>49</v>
      </c>
      <c r="H56" t="s">
        <v>231</v>
      </c>
      <c r="J56" s="246">
        <v>98</v>
      </c>
      <c r="K56" s="246">
        <v>29</v>
      </c>
      <c r="M56">
        <v>98</v>
      </c>
      <c r="N56">
        <v>21</v>
      </c>
    </row>
    <row r="57" spans="7:14" customFormat="1" x14ac:dyDescent="0.25">
      <c r="G57">
        <f t="shared" si="0"/>
        <v>50</v>
      </c>
      <c r="H57" t="s">
        <v>231</v>
      </c>
      <c r="J57" s="246">
        <v>99</v>
      </c>
      <c r="K57" s="246">
        <v>29</v>
      </c>
      <c r="M57">
        <v>99</v>
      </c>
      <c r="N57">
        <v>21</v>
      </c>
    </row>
    <row r="58" spans="7:14" customFormat="1" x14ac:dyDescent="0.25">
      <c r="G58">
        <f t="shared" si="0"/>
        <v>51</v>
      </c>
      <c r="H58" t="s">
        <v>231</v>
      </c>
      <c r="J58">
        <v>100</v>
      </c>
      <c r="K58">
        <v>29</v>
      </c>
      <c r="M58">
        <v>100</v>
      </c>
      <c r="N58">
        <v>16</v>
      </c>
    </row>
    <row r="59" spans="7:14" customFormat="1" x14ac:dyDescent="0.25">
      <c r="G59">
        <f t="shared" si="0"/>
        <v>52</v>
      </c>
      <c r="H59" t="s">
        <v>231</v>
      </c>
      <c r="J59">
        <f t="shared" ref="J59:J122" si="1">+J58+1</f>
        <v>101</v>
      </c>
      <c r="K59">
        <v>29</v>
      </c>
      <c r="M59">
        <v>101</v>
      </c>
      <c r="N59">
        <v>16</v>
      </c>
    </row>
    <row r="60" spans="7:14" customFormat="1" x14ac:dyDescent="0.25">
      <c r="G60">
        <f t="shared" si="0"/>
        <v>53</v>
      </c>
      <c r="H60" t="s">
        <v>231</v>
      </c>
      <c r="J60">
        <f t="shared" si="1"/>
        <v>102</v>
      </c>
      <c r="K60">
        <v>29</v>
      </c>
      <c r="M60">
        <v>102</v>
      </c>
      <c r="N60">
        <v>16</v>
      </c>
    </row>
    <row r="61" spans="7:14" customFormat="1" x14ac:dyDescent="0.25">
      <c r="G61">
        <f t="shared" si="0"/>
        <v>54</v>
      </c>
      <c r="H61" t="s">
        <v>231</v>
      </c>
      <c r="J61">
        <f t="shared" si="1"/>
        <v>103</v>
      </c>
      <c r="K61">
        <v>29</v>
      </c>
      <c r="M61">
        <v>103</v>
      </c>
      <c r="N61">
        <v>16</v>
      </c>
    </row>
    <row r="62" spans="7:14" customFormat="1" x14ac:dyDescent="0.25">
      <c r="G62">
        <f t="shared" si="0"/>
        <v>55</v>
      </c>
      <c r="H62" t="s">
        <v>231</v>
      </c>
      <c r="J62">
        <f t="shared" si="1"/>
        <v>104</v>
      </c>
      <c r="K62">
        <v>29</v>
      </c>
      <c r="M62">
        <v>104</v>
      </c>
      <c r="N62">
        <v>16</v>
      </c>
    </row>
    <row r="63" spans="7:14" customFormat="1" x14ac:dyDescent="0.25">
      <c r="G63">
        <f t="shared" si="0"/>
        <v>56</v>
      </c>
      <c r="H63" t="s">
        <v>231</v>
      </c>
      <c r="J63">
        <f t="shared" si="1"/>
        <v>105</v>
      </c>
      <c r="K63">
        <v>29</v>
      </c>
      <c r="M63">
        <v>105</v>
      </c>
      <c r="N63">
        <v>16</v>
      </c>
    </row>
    <row r="64" spans="7:14" customFormat="1" x14ac:dyDescent="0.25">
      <c r="G64">
        <f t="shared" si="0"/>
        <v>57</v>
      </c>
      <c r="H64" t="s">
        <v>231</v>
      </c>
      <c r="J64">
        <f t="shared" si="1"/>
        <v>106</v>
      </c>
      <c r="K64">
        <v>29</v>
      </c>
      <c r="M64">
        <v>106</v>
      </c>
      <c r="N64">
        <v>16</v>
      </c>
    </row>
    <row r="65" spans="7:14" customFormat="1" x14ac:dyDescent="0.25">
      <c r="G65">
        <f t="shared" si="0"/>
        <v>58</v>
      </c>
      <c r="H65" t="s">
        <v>231</v>
      </c>
      <c r="J65">
        <f t="shared" si="1"/>
        <v>107</v>
      </c>
      <c r="K65">
        <v>29</v>
      </c>
      <c r="M65">
        <v>107</v>
      </c>
      <c r="N65">
        <v>16</v>
      </c>
    </row>
    <row r="66" spans="7:14" customFormat="1" x14ac:dyDescent="0.25">
      <c r="G66">
        <f t="shared" si="0"/>
        <v>59</v>
      </c>
      <c r="H66" t="s">
        <v>231</v>
      </c>
      <c r="J66">
        <f t="shared" si="1"/>
        <v>108</v>
      </c>
      <c r="K66">
        <v>29</v>
      </c>
      <c r="M66">
        <v>108</v>
      </c>
      <c r="N66">
        <v>16</v>
      </c>
    </row>
    <row r="67" spans="7:14" customFormat="1" x14ac:dyDescent="0.25">
      <c r="G67">
        <f t="shared" si="0"/>
        <v>60</v>
      </c>
      <c r="H67" t="s">
        <v>231</v>
      </c>
      <c r="J67">
        <f t="shared" si="1"/>
        <v>109</v>
      </c>
      <c r="K67">
        <v>29</v>
      </c>
      <c r="M67">
        <v>109</v>
      </c>
      <c r="N67">
        <v>16</v>
      </c>
    </row>
    <row r="68" spans="7:14" customFormat="1" x14ac:dyDescent="0.25">
      <c r="G68">
        <f t="shared" si="0"/>
        <v>61</v>
      </c>
      <c r="H68" t="s">
        <v>231</v>
      </c>
      <c r="J68">
        <f t="shared" si="1"/>
        <v>110</v>
      </c>
      <c r="K68">
        <v>29</v>
      </c>
      <c r="M68">
        <v>110</v>
      </c>
      <c r="N68">
        <v>16</v>
      </c>
    </row>
    <row r="69" spans="7:14" customFormat="1" x14ac:dyDescent="0.25">
      <c r="G69">
        <f t="shared" si="0"/>
        <v>62</v>
      </c>
      <c r="H69" t="s">
        <v>231</v>
      </c>
      <c r="J69">
        <f t="shared" si="1"/>
        <v>111</v>
      </c>
      <c r="K69">
        <v>29</v>
      </c>
      <c r="M69">
        <v>111</v>
      </c>
      <c r="N69">
        <v>16</v>
      </c>
    </row>
    <row r="70" spans="7:14" customFormat="1" x14ac:dyDescent="0.25">
      <c r="G70">
        <f t="shared" si="0"/>
        <v>63</v>
      </c>
      <c r="H70" t="s">
        <v>231</v>
      </c>
      <c r="J70">
        <f t="shared" si="1"/>
        <v>112</v>
      </c>
      <c r="K70">
        <v>29</v>
      </c>
      <c r="M70">
        <v>112</v>
      </c>
      <c r="N70">
        <v>16</v>
      </c>
    </row>
    <row r="71" spans="7:14" customFormat="1" x14ac:dyDescent="0.25">
      <c r="G71">
        <f t="shared" si="0"/>
        <v>64</v>
      </c>
      <c r="H71" t="s">
        <v>231</v>
      </c>
      <c r="J71">
        <f t="shared" si="1"/>
        <v>113</v>
      </c>
      <c r="K71">
        <v>29</v>
      </c>
      <c r="M71">
        <v>113</v>
      </c>
      <c r="N71">
        <v>16</v>
      </c>
    </row>
    <row r="72" spans="7:14" customFormat="1" x14ac:dyDescent="0.25">
      <c r="G72">
        <f t="shared" si="0"/>
        <v>65</v>
      </c>
      <c r="H72" t="s">
        <v>231</v>
      </c>
      <c r="J72">
        <f t="shared" si="1"/>
        <v>114</v>
      </c>
      <c r="K72">
        <v>29</v>
      </c>
      <c r="M72">
        <v>114</v>
      </c>
      <c r="N72">
        <v>16</v>
      </c>
    </row>
    <row r="73" spans="7:14" customFormat="1" x14ac:dyDescent="0.25">
      <c r="G73">
        <f t="shared" si="0"/>
        <v>66</v>
      </c>
      <c r="H73" t="s">
        <v>231</v>
      </c>
      <c r="J73">
        <f t="shared" si="1"/>
        <v>115</v>
      </c>
      <c r="K73">
        <v>29</v>
      </c>
      <c r="M73">
        <v>115</v>
      </c>
      <c r="N73">
        <v>16</v>
      </c>
    </row>
    <row r="74" spans="7:14" customFormat="1" x14ac:dyDescent="0.25">
      <c r="G74">
        <f t="shared" ref="G74:G137" si="2">+G73+1</f>
        <v>67</v>
      </c>
      <c r="H74" t="s">
        <v>231</v>
      </c>
      <c r="J74">
        <f t="shared" si="1"/>
        <v>116</v>
      </c>
      <c r="K74">
        <v>29</v>
      </c>
      <c r="M74">
        <v>116</v>
      </c>
      <c r="N74">
        <v>16</v>
      </c>
    </row>
    <row r="75" spans="7:14" customFormat="1" x14ac:dyDescent="0.25">
      <c r="G75">
        <f t="shared" si="2"/>
        <v>68</v>
      </c>
      <c r="H75" t="s">
        <v>231</v>
      </c>
      <c r="J75">
        <f t="shared" si="1"/>
        <v>117</v>
      </c>
      <c r="K75">
        <v>29</v>
      </c>
      <c r="M75">
        <v>117</v>
      </c>
      <c r="N75">
        <v>16</v>
      </c>
    </row>
    <row r="76" spans="7:14" customFormat="1" x14ac:dyDescent="0.25">
      <c r="G76">
        <f t="shared" si="2"/>
        <v>69</v>
      </c>
      <c r="H76" t="s">
        <v>231</v>
      </c>
      <c r="J76">
        <f t="shared" si="1"/>
        <v>118</v>
      </c>
      <c r="K76">
        <v>29</v>
      </c>
      <c r="M76">
        <v>118</v>
      </c>
      <c r="N76">
        <v>16</v>
      </c>
    </row>
    <row r="77" spans="7:14" customFormat="1" x14ac:dyDescent="0.25">
      <c r="G77">
        <f t="shared" si="2"/>
        <v>70</v>
      </c>
      <c r="H77" t="s">
        <v>231</v>
      </c>
      <c r="J77">
        <f t="shared" si="1"/>
        <v>119</v>
      </c>
      <c r="K77">
        <v>29</v>
      </c>
      <c r="M77">
        <v>119</v>
      </c>
      <c r="N77">
        <v>16</v>
      </c>
    </row>
    <row r="78" spans="7:14" customFormat="1" x14ac:dyDescent="0.25">
      <c r="G78">
        <f t="shared" si="2"/>
        <v>71</v>
      </c>
      <c r="H78" t="s">
        <v>231</v>
      </c>
      <c r="J78">
        <f t="shared" si="1"/>
        <v>120</v>
      </c>
      <c r="K78">
        <v>29</v>
      </c>
      <c r="M78">
        <v>120</v>
      </c>
      <c r="N78">
        <v>16</v>
      </c>
    </row>
    <row r="79" spans="7:14" customFormat="1" x14ac:dyDescent="0.25">
      <c r="G79">
        <f t="shared" si="2"/>
        <v>72</v>
      </c>
      <c r="H79" t="s">
        <v>231</v>
      </c>
      <c r="J79">
        <f t="shared" si="1"/>
        <v>121</v>
      </c>
      <c r="K79">
        <v>29</v>
      </c>
      <c r="M79">
        <v>121</v>
      </c>
      <c r="N79">
        <v>16</v>
      </c>
    </row>
    <row r="80" spans="7:14" customFormat="1" x14ac:dyDescent="0.25">
      <c r="G80">
        <f t="shared" si="2"/>
        <v>73</v>
      </c>
      <c r="H80" t="s">
        <v>231</v>
      </c>
      <c r="J80">
        <f t="shared" si="1"/>
        <v>122</v>
      </c>
      <c r="K80">
        <v>29</v>
      </c>
      <c r="M80">
        <v>122</v>
      </c>
      <c r="N80">
        <v>16</v>
      </c>
    </row>
    <row r="81" spans="7:14" customFormat="1" x14ac:dyDescent="0.25">
      <c r="G81">
        <f t="shared" si="2"/>
        <v>74</v>
      </c>
      <c r="H81" t="s">
        <v>231</v>
      </c>
      <c r="J81">
        <f t="shared" si="1"/>
        <v>123</v>
      </c>
      <c r="K81">
        <v>29</v>
      </c>
      <c r="M81">
        <v>123</v>
      </c>
      <c r="N81">
        <v>16</v>
      </c>
    </row>
    <row r="82" spans="7:14" customFormat="1" x14ac:dyDescent="0.25">
      <c r="G82">
        <f t="shared" si="2"/>
        <v>75</v>
      </c>
      <c r="H82" t="s">
        <v>231</v>
      </c>
      <c r="J82">
        <f t="shared" si="1"/>
        <v>124</v>
      </c>
      <c r="K82">
        <v>29</v>
      </c>
      <c r="M82">
        <v>124</v>
      </c>
      <c r="N82">
        <v>16</v>
      </c>
    </row>
    <row r="83" spans="7:14" customFormat="1" x14ac:dyDescent="0.25">
      <c r="G83">
        <f t="shared" si="2"/>
        <v>76</v>
      </c>
      <c r="H83" t="s">
        <v>231</v>
      </c>
      <c r="J83">
        <f t="shared" si="1"/>
        <v>125</v>
      </c>
      <c r="K83">
        <v>29</v>
      </c>
      <c r="M83">
        <v>125</v>
      </c>
      <c r="N83">
        <v>16</v>
      </c>
    </row>
    <row r="84" spans="7:14" customFormat="1" x14ac:dyDescent="0.25">
      <c r="G84">
        <f t="shared" si="2"/>
        <v>77</v>
      </c>
      <c r="H84" t="s">
        <v>231</v>
      </c>
      <c r="J84">
        <f t="shared" si="1"/>
        <v>126</v>
      </c>
      <c r="K84">
        <v>29</v>
      </c>
      <c r="M84">
        <v>126</v>
      </c>
      <c r="N84">
        <v>16</v>
      </c>
    </row>
    <row r="85" spans="7:14" customFormat="1" x14ac:dyDescent="0.25">
      <c r="G85">
        <f t="shared" si="2"/>
        <v>78</v>
      </c>
      <c r="H85" t="s">
        <v>231</v>
      </c>
      <c r="J85">
        <f t="shared" si="1"/>
        <v>127</v>
      </c>
      <c r="K85">
        <v>29</v>
      </c>
      <c r="M85">
        <v>127</v>
      </c>
      <c r="N85">
        <v>16</v>
      </c>
    </row>
    <row r="86" spans="7:14" customFormat="1" x14ac:dyDescent="0.25">
      <c r="G86">
        <f t="shared" si="2"/>
        <v>79</v>
      </c>
      <c r="H86" t="s">
        <v>231</v>
      </c>
      <c r="J86">
        <f t="shared" si="1"/>
        <v>128</v>
      </c>
      <c r="K86">
        <v>29</v>
      </c>
      <c r="M86">
        <v>128</v>
      </c>
      <c r="N86">
        <v>16</v>
      </c>
    </row>
    <row r="87" spans="7:14" customFormat="1" x14ac:dyDescent="0.25">
      <c r="G87">
        <f t="shared" si="2"/>
        <v>80</v>
      </c>
      <c r="H87" t="s">
        <v>231</v>
      </c>
      <c r="J87">
        <f t="shared" si="1"/>
        <v>129</v>
      </c>
      <c r="K87">
        <v>29</v>
      </c>
      <c r="M87">
        <v>129</v>
      </c>
      <c r="N87">
        <v>16</v>
      </c>
    </row>
    <row r="88" spans="7:14" customFormat="1" x14ac:dyDescent="0.25">
      <c r="G88">
        <f t="shared" si="2"/>
        <v>81</v>
      </c>
      <c r="H88" t="s">
        <v>231</v>
      </c>
      <c r="J88">
        <f t="shared" si="1"/>
        <v>130</v>
      </c>
      <c r="K88">
        <v>29</v>
      </c>
      <c r="M88">
        <v>130</v>
      </c>
      <c r="N88">
        <v>16</v>
      </c>
    </row>
    <row r="89" spans="7:14" customFormat="1" x14ac:dyDescent="0.25">
      <c r="G89">
        <f t="shared" si="2"/>
        <v>82</v>
      </c>
      <c r="H89" t="s">
        <v>231</v>
      </c>
      <c r="J89">
        <f t="shared" si="1"/>
        <v>131</v>
      </c>
      <c r="K89">
        <v>29</v>
      </c>
      <c r="M89">
        <v>131</v>
      </c>
      <c r="N89">
        <v>16</v>
      </c>
    </row>
    <row r="90" spans="7:14" customFormat="1" x14ac:dyDescent="0.25">
      <c r="G90">
        <f t="shared" si="2"/>
        <v>83</v>
      </c>
      <c r="H90" t="s">
        <v>231</v>
      </c>
      <c r="J90">
        <f t="shared" si="1"/>
        <v>132</v>
      </c>
      <c r="K90">
        <v>29</v>
      </c>
      <c r="M90">
        <v>132</v>
      </c>
      <c r="N90">
        <v>16</v>
      </c>
    </row>
    <row r="91" spans="7:14" customFormat="1" x14ac:dyDescent="0.25">
      <c r="G91">
        <f t="shared" si="2"/>
        <v>84</v>
      </c>
      <c r="H91" t="s">
        <v>231</v>
      </c>
      <c r="J91">
        <f t="shared" si="1"/>
        <v>133</v>
      </c>
      <c r="K91">
        <v>29</v>
      </c>
      <c r="M91">
        <v>133</v>
      </c>
      <c r="N91">
        <v>16</v>
      </c>
    </row>
    <row r="92" spans="7:14" customFormat="1" x14ac:dyDescent="0.25">
      <c r="G92">
        <f t="shared" si="2"/>
        <v>85</v>
      </c>
      <c r="H92" t="s">
        <v>231</v>
      </c>
      <c r="J92">
        <f t="shared" si="1"/>
        <v>134</v>
      </c>
      <c r="K92">
        <v>29</v>
      </c>
      <c r="M92">
        <v>134</v>
      </c>
      <c r="N92">
        <v>16</v>
      </c>
    </row>
    <row r="93" spans="7:14" customFormat="1" x14ac:dyDescent="0.25">
      <c r="G93">
        <f t="shared" si="2"/>
        <v>86</v>
      </c>
      <c r="H93" t="s">
        <v>231</v>
      </c>
      <c r="J93">
        <f t="shared" si="1"/>
        <v>135</v>
      </c>
      <c r="K93">
        <v>29</v>
      </c>
      <c r="M93">
        <v>135</v>
      </c>
      <c r="N93">
        <v>16</v>
      </c>
    </row>
    <row r="94" spans="7:14" customFormat="1" x14ac:dyDescent="0.25">
      <c r="G94">
        <f t="shared" si="2"/>
        <v>87</v>
      </c>
      <c r="H94" t="s">
        <v>231</v>
      </c>
      <c r="J94">
        <f t="shared" si="1"/>
        <v>136</v>
      </c>
      <c r="K94">
        <v>29</v>
      </c>
      <c r="M94">
        <v>136</v>
      </c>
      <c r="N94">
        <v>16</v>
      </c>
    </row>
    <row r="95" spans="7:14" customFormat="1" x14ac:dyDescent="0.25">
      <c r="G95">
        <f t="shared" si="2"/>
        <v>88</v>
      </c>
      <c r="H95" t="s">
        <v>231</v>
      </c>
      <c r="J95">
        <f t="shared" si="1"/>
        <v>137</v>
      </c>
      <c r="K95">
        <v>29</v>
      </c>
      <c r="M95">
        <v>137</v>
      </c>
      <c r="N95">
        <v>16</v>
      </c>
    </row>
    <row r="96" spans="7:14" customFormat="1" x14ac:dyDescent="0.25">
      <c r="G96">
        <f t="shared" si="2"/>
        <v>89</v>
      </c>
      <c r="H96" t="s">
        <v>231</v>
      </c>
      <c r="J96">
        <f t="shared" si="1"/>
        <v>138</v>
      </c>
      <c r="K96">
        <v>29</v>
      </c>
      <c r="M96">
        <v>138</v>
      </c>
      <c r="N96">
        <v>16</v>
      </c>
    </row>
    <row r="97" spans="7:14" customFormat="1" x14ac:dyDescent="0.25">
      <c r="G97">
        <f t="shared" si="2"/>
        <v>90</v>
      </c>
      <c r="H97" t="s">
        <v>231</v>
      </c>
      <c r="J97">
        <f t="shared" si="1"/>
        <v>139</v>
      </c>
      <c r="K97">
        <v>29</v>
      </c>
      <c r="M97">
        <v>139</v>
      </c>
      <c r="N97">
        <v>16</v>
      </c>
    </row>
    <row r="98" spans="7:14" customFormat="1" x14ac:dyDescent="0.25">
      <c r="G98">
        <f t="shared" si="2"/>
        <v>91</v>
      </c>
      <c r="H98" t="s">
        <v>231</v>
      </c>
      <c r="J98">
        <f t="shared" si="1"/>
        <v>140</v>
      </c>
      <c r="K98">
        <v>29</v>
      </c>
      <c r="M98">
        <v>140</v>
      </c>
      <c r="N98">
        <v>16</v>
      </c>
    </row>
    <row r="99" spans="7:14" customFormat="1" x14ac:dyDescent="0.25">
      <c r="G99">
        <f t="shared" si="2"/>
        <v>92</v>
      </c>
      <c r="H99" t="s">
        <v>231</v>
      </c>
      <c r="J99">
        <f t="shared" si="1"/>
        <v>141</v>
      </c>
      <c r="K99">
        <v>29</v>
      </c>
      <c r="M99">
        <v>141</v>
      </c>
      <c r="N99">
        <v>16</v>
      </c>
    </row>
    <row r="100" spans="7:14" customFormat="1" x14ac:dyDescent="0.25">
      <c r="G100">
        <f t="shared" si="2"/>
        <v>93</v>
      </c>
      <c r="H100" t="s">
        <v>231</v>
      </c>
      <c r="J100">
        <f t="shared" si="1"/>
        <v>142</v>
      </c>
      <c r="K100">
        <v>29</v>
      </c>
      <c r="M100">
        <v>142</v>
      </c>
      <c r="N100">
        <v>16</v>
      </c>
    </row>
    <row r="101" spans="7:14" customFormat="1" x14ac:dyDescent="0.25">
      <c r="G101">
        <f t="shared" si="2"/>
        <v>94</v>
      </c>
      <c r="H101" t="s">
        <v>231</v>
      </c>
      <c r="J101">
        <f t="shared" si="1"/>
        <v>143</v>
      </c>
      <c r="K101">
        <v>29</v>
      </c>
      <c r="M101">
        <v>143</v>
      </c>
      <c r="N101">
        <v>16</v>
      </c>
    </row>
    <row r="102" spans="7:14" customFormat="1" x14ac:dyDescent="0.25">
      <c r="G102">
        <f t="shared" si="2"/>
        <v>95</v>
      </c>
      <c r="H102" t="s">
        <v>231</v>
      </c>
      <c r="J102">
        <f t="shared" si="1"/>
        <v>144</v>
      </c>
      <c r="K102">
        <v>29</v>
      </c>
      <c r="M102">
        <v>144</v>
      </c>
      <c r="N102">
        <v>16</v>
      </c>
    </row>
    <row r="103" spans="7:14" customFormat="1" x14ac:dyDescent="0.25">
      <c r="G103">
        <f t="shared" si="2"/>
        <v>96</v>
      </c>
      <c r="H103" t="s">
        <v>231</v>
      </c>
      <c r="J103">
        <f t="shared" si="1"/>
        <v>145</v>
      </c>
      <c r="K103">
        <v>29</v>
      </c>
      <c r="M103">
        <v>145</v>
      </c>
      <c r="N103">
        <v>16</v>
      </c>
    </row>
    <row r="104" spans="7:14" customFormat="1" x14ac:dyDescent="0.25">
      <c r="G104">
        <f t="shared" si="2"/>
        <v>97</v>
      </c>
      <c r="H104" t="s">
        <v>231</v>
      </c>
      <c r="J104">
        <f t="shared" si="1"/>
        <v>146</v>
      </c>
      <c r="K104">
        <v>29</v>
      </c>
      <c r="M104">
        <v>146</v>
      </c>
      <c r="N104">
        <v>16</v>
      </c>
    </row>
    <row r="105" spans="7:14" customFormat="1" x14ac:dyDescent="0.25">
      <c r="G105">
        <f t="shared" si="2"/>
        <v>98</v>
      </c>
      <c r="H105" t="s">
        <v>231</v>
      </c>
      <c r="J105">
        <f t="shared" si="1"/>
        <v>147</v>
      </c>
      <c r="K105">
        <v>29</v>
      </c>
      <c r="M105">
        <v>147</v>
      </c>
      <c r="N105">
        <v>16</v>
      </c>
    </row>
    <row r="106" spans="7:14" customFormat="1" x14ac:dyDescent="0.25">
      <c r="G106">
        <f t="shared" si="2"/>
        <v>99</v>
      </c>
      <c r="H106" t="s">
        <v>231</v>
      </c>
      <c r="J106">
        <f t="shared" si="1"/>
        <v>148</v>
      </c>
      <c r="K106">
        <v>29</v>
      </c>
      <c r="M106">
        <v>148</v>
      </c>
      <c r="N106">
        <v>16</v>
      </c>
    </row>
    <row r="107" spans="7:14" customFormat="1" x14ac:dyDescent="0.25">
      <c r="G107">
        <f t="shared" si="2"/>
        <v>100</v>
      </c>
      <c r="H107" t="s">
        <v>232</v>
      </c>
      <c r="J107">
        <f t="shared" si="1"/>
        <v>149</v>
      </c>
      <c r="K107">
        <v>29</v>
      </c>
      <c r="M107">
        <v>149</v>
      </c>
      <c r="N107">
        <v>16</v>
      </c>
    </row>
    <row r="108" spans="7:14" customFormat="1" x14ac:dyDescent="0.25">
      <c r="G108">
        <f t="shared" si="2"/>
        <v>101</v>
      </c>
      <c r="H108" t="s">
        <v>232</v>
      </c>
      <c r="J108">
        <f t="shared" si="1"/>
        <v>150</v>
      </c>
      <c r="K108">
        <v>29</v>
      </c>
      <c r="M108">
        <v>150</v>
      </c>
      <c r="N108">
        <v>16</v>
      </c>
    </row>
    <row r="109" spans="7:14" customFormat="1" x14ac:dyDescent="0.25">
      <c r="G109">
        <f t="shared" si="2"/>
        <v>102</v>
      </c>
      <c r="H109" t="s">
        <v>232</v>
      </c>
      <c r="J109">
        <f t="shared" si="1"/>
        <v>151</v>
      </c>
      <c r="K109">
        <v>29</v>
      </c>
      <c r="M109">
        <v>151</v>
      </c>
      <c r="N109">
        <v>16</v>
      </c>
    </row>
    <row r="110" spans="7:14" customFormat="1" x14ac:dyDescent="0.25">
      <c r="G110">
        <f t="shared" si="2"/>
        <v>103</v>
      </c>
      <c r="H110" t="s">
        <v>232</v>
      </c>
      <c r="J110">
        <f t="shared" si="1"/>
        <v>152</v>
      </c>
      <c r="K110">
        <v>29</v>
      </c>
      <c r="M110">
        <v>152</v>
      </c>
      <c r="N110">
        <v>16</v>
      </c>
    </row>
    <row r="111" spans="7:14" customFormat="1" x14ac:dyDescent="0.25">
      <c r="G111">
        <f t="shared" si="2"/>
        <v>104</v>
      </c>
      <c r="H111" t="s">
        <v>232</v>
      </c>
      <c r="J111">
        <f t="shared" si="1"/>
        <v>153</v>
      </c>
      <c r="K111">
        <v>29</v>
      </c>
      <c r="M111">
        <v>153</v>
      </c>
      <c r="N111">
        <v>16</v>
      </c>
    </row>
    <row r="112" spans="7:14" customFormat="1" x14ac:dyDescent="0.25">
      <c r="G112">
        <f t="shared" si="2"/>
        <v>105</v>
      </c>
      <c r="H112" t="s">
        <v>232</v>
      </c>
      <c r="J112">
        <f t="shared" si="1"/>
        <v>154</v>
      </c>
      <c r="K112">
        <v>29</v>
      </c>
      <c r="M112">
        <v>154</v>
      </c>
      <c r="N112">
        <v>16</v>
      </c>
    </row>
    <row r="113" spans="7:14" customFormat="1" x14ac:dyDescent="0.25">
      <c r="G113">
        <f t="shared" si="2"/>
        <v>106</v>
      </c>
      <c r="H113" t="s">
        <v>232</v>
      </c>
      <c r="J113">
        <f t="shared" si="1"/>
        <v>155</v>
      </c>
      <c r="K113">
        <v>29</v>
      </c>
      <c r="M113">
        <v>155</v>
      </c>
      <c r="N113">
        <v>16</v>
      </c>
    </row>
    <row r="114" spans="7:14" customFormat="1" x14ac:dyDescent="0.25">
      <c r="G114">
        <f t="shared" si="2"/>
        <v>107</v>
      </c>
      <c r="H114" t="s">
        <v>232</v>
      </c>
      <c r="J114">
        <f t="shared" si="1"/>
        <v>156</v>
      </c>
      <c r="K114">
        <v>29</v>
      </c>
      <c r="M114">
        <v>156</v>
      </c>
      <c r="N114">
        <v>16</v>
      </c>
    </row>
    <row r="115" spans="7:14" customFormat="1" x14ac:dyDescent="0.25">
      <c r="G115">
        <f t="shared" si="2"/>
        <v>108</v>
      </c>
      <c r="H115" t="s">
        <v>232</v>
      </c>
      <c r="J115">
        <f t="shared" si="1"/>
        <v>157</v>
      </c>
      <c r="K115">
        <v>29</v>
      </c>
      <c r="M115">
        <v>157</v>
      </c>
      <c r="N115">
        <v>16</v>
      </c>
    </row>
    <row r="116" spans="7:14" customFormat="1" x14ac:dyDescent="0.25">
      <c r="G116">
        <f t="shared" si="2"/>
        <v>109</v>
      </c>
      <c r="H116" t="s">
        <v>232</v>
      </c>
      <c r="J116">
        <f t="shared" si="1"/>
        <v>158</v>
      </c>
      <c r="K116">
        <v>29</v>
      </c>
      <c r="M116">
        <v>158</v>
      </c>
      <c r="N116">
        <v>16</v>
      </c>
    </row>
    <row r="117" spans="7:14" customFormat="1" x14ac:dyDescent="0.25">
      <c r="G117">
        <f t="shared" si="2"/>
        <v>110</v>
      </c>
      <c r="H117" t="s">
        <v>232</v>
      </c>
      <c r="J117">
        <f t="shared" si="1"/>
        <v>159</v>
      </c>
      <c r="K117">
        <v>29</v>
      </c>
      <c r="M117">
        <v>159</v>
      </c>
      <c r="N117">
        <v>16</v>
      </c>
    </row>
    <row r="118" spans="7:14" customFormat="1" x14ac:dyDescent="0.25">
      <c r="G118">
        <f t="shared" si="2"/>
        <v>111</v>
      </c>
      <c r="H118" t="s">
        <v>232</v>
      </c>
      <c r="J118">
        <f t="shared" si="1"/>
        <v>160</v>
      </c>
      <c r="K118">
        <v>29</v>
      </c>
      <c r="M118">
        <v>160</v>
      </c>
      <c r="N118">
        <v>16</v>
      </c>
    </row>
    <row r="119" spans="7:14" customFormat="1" x14ac:dyDescent="0.25">
      <c r="G119">
        <f t="shared" si="2"/>
        <v>112</v>
      </c>
      <c r="H119" t="s">
        <v>232</v>
      </c>
      <c r="J119">
        <f t="shared" si="1"/>
        <v>161</v>
      </c>
      <c r="K119">
        <v>29</v>
      </c>
      <c r="M119">
        <v>161</v>
      </c>
      <c r="N119">
        <v>16</v>
      </c>
    </row>
    <row r="120" spans="7:14" customFormat="1" x14ac:dyDescent="0.25">
      <c r="G120">
        <f t="shared" si="2"/>
        <v>113</v>
      </c>
      <c r="H120" t="s">
        <v>232</v>
      </c>
      <c r="J120">
        <f t="shared" si="1"/>
        <v>162</v>
      </c>
      <c r="K120">
        <v>29</v>
      </c>
      <c r="M120">
        <v>162</v>
      </c>
      <c r="N120">
        <v>16</v>
      </c>
    </row>
    <row r="121" spans="7:14" customFormat="1" x14ac:dyDescent="0.25">
      <c r="G121">
        <f t="shared" si="2"/>
        <v>114</v>
      </c>
      <c r="H121" t="s">
        <v>232</v>
      </c>
      <c r="J121">
        <f t="shared" si="1"/>
        <v>163</v>
      </c>
      <c r="K121">
        <v>29</v>
      </c>
      <c r="M121">
        <v>163</v>
      </c>
      <c r="N121">
        <v>16</v>
      </c>
    </row>
    <row r="122" spans="7:14" customFormat="1" x14ac:dyDescent="0.25">
      <c r="G122">
        <f t="shared" si="2"/>
        <v>115</v>
      </c>
      <c r="H122" t="s">
        <v>232</v>
      </c>
      <c r="J122">
        <f t="shared" si="1"/>
        <v>164</v>
      </c>
      <c r="K122">
        <v>29</v>
      </c>
      <c r="M122">
        <v>164</v>
      </c>
      <c r="N122">
        <v>16</v>
      </c>
    </row>
    <row r="123" spans="7:14" customFormat="1" x14ac:dyDescent="0.25">
      <c r="G123">
        <f t="shared" si="2"/>
        <v>116</v>
      </c>
      <c r="H123" t="s">
        <v>232</v>
      </c>
      <c r="J123">
        <f t="shared" ref="J123:J186" si="3">+J122+1</f>
        <v>165</v>
      </c>
      <c r="K123">
        <v>29</v>
      </c>
      <c r="M123">
        <v>165</v>
      </c>
      <c r="N123">
        <v>16</v>
      </c>
    </row>
    <row r="124" spans="7:14" customFormat="1" x14ac:dyDescent="0.25">
      <c r="G124">
        <f t="shared" si="2"/>
        <v>117</v>
      </c>
      <c r="H124" t="s">
        <v>232</v>
      </c>
      <c r="J124">
        <f t="shared" si="3"/>
        <v>166</v>
      </c>
      <c r="K124">
        <v>29</v>
      </c>
      <c r="M124">
        <v>166</v>
      </c>
      <c r="N124">
        <v>16</v>
      </c>
    </row>
    <row r="125" spans="7:14" customFormat="1" x14ac:dyDescent="0.25">
      <c r="G125">
        <f t="shared" si="2"/>
        <v>118</v>
      </c>
      <c r="H125" t="s">
        <v>232</v>
      </c>
      <c r="J125">
        <f t="shared" si="3"/>
        <v>167</v>
      </c>
      <c r="K125">
        <v>29</v>
      </c>
      <c r="M125">
        <v>167</v>
      </c>
      <c r="N125">
        <v>16</v>
      </c>
    </row>
    <row r="126" spans="7:14" customFormat="1" x14ac:dyDescent="0.25">
      <c r="G126">
        <f t="shared" si="2"/>
        <v>119</v>
      </c>
      <c r="H126" t="s">
        <v>232</v>
      </c>
      <c r="J126">
        <f t="shared" si="3"/>
        <v>168</v>
      </c>
      <c r="K126">
        <v>29</v>
      </c>
      <c r="M126">
        <v>168</v>
      </c>
      <c r="N126">
        <v>16</v>
      </c>
    </row>
    <row r="127" spans="7:14" customFormat="1" x14ac:dyDescent="0.25">
      <c r="G127">
        <f t="shared" si="2"/>
        <v>120</v>
      </c>
      <c r="H127" t="s">
        <v>232</v>
      </c>
      <c r="J127">
        <f t="shared" si="3"/>
        <v>169</v>
      </c>
      <c r="K127">
        <v>29</v>
      </c>
      <c r="M127">
        <v>169</v>
      </c>
      <c r="N127">
        <v>16</v>
      </c>
    </row>
    <row r="128" spans="7:14" customFormat="1" x14ac:dyDescent="0.25">
      <c r="G128">
        <f t="shared" si="2"/>
        <v>121</v>
      </c>
      <c r="H128" t="s">
        <v>232</v>
      </c>
      <c r="J128">
        <f t="shared" si="3"/>
        <v>170</v>
      </c>
      <c r="K128">
        <v>29</v>
      </c>
      <c r="M128">
        <v>170</v>
      </c>
      <c r="N128">
        <v>16</v>
      </c>
    </row>
    <row r="129" spans="7:14" customFormat="1" x14ac:dyDescent="0.25">
      <c r="G129">
        <f t="shared" si="2"/>
        <v>122</v>
      </c>
      <c r="H129" t="s">
        <v>232</v>
      </c>
      <c r="J129">
        <f t="shared" si="3"/>
        <v>171</v>
      </c>
      <c r="K129">
        <v>29</v>
      </c>
      <c r="M129">
        <v>171</v>
      </c>
      <c r="N129">
        <v>16</v>
      </c>
    </row>
    <row r="130" spans="7:14" customFormat="1" x14ac:dyDescent="0.25">
      <c r="G130">
        <f t="shared" si="2"/>
        <v>123</v>
      </c>
      <c r="H130" t="s">
        <v>232</v>
      </c>
      <c r="J130">
        <f t="shared" si="3"/>
        <v>172</v>
      </c>
      <c r="K130">
        <v>29</v>
      </c>
      <c r="M130">
        <v>172</v>
      </c>
      <c r="N130">
        <v>16</v>
      </c>
    </row>
    <row r="131" spans="7:14" customFormat="1" x14ac:dyDescent="0.25">
      <c r="G131">
        <f t="shared" si="2"/>
        <v>124</v>
      </c>
      <c r="H131" t="s">
        <v>232</v>
      </c>
      <c r="J131">
        <f t="shared" si="3"/>
        <v>173</v>
      </c>
      <c r="K131">
        <v>29</v>
      </c>
      <c r="M131">
        <v>173</v>
      </c>
      <c r="N131">
        <v>16</v>
      </c>
    </row>
    <row r="132" spans="7:14" customFormat="1" x14ac:dyDescent="0.25">
      <c r="G132">
        <f t="shared" si="2"/>
        <v>125</v>
      </c>
      <c r="H132" t="s">
        <v>232</v>
      </c>
      <c r="J132">
        <f t="shared" si="3"/>
        <v>174</v>
      </c>
      <c r="K132">
        <v>29</v>
      </c>
      <c r="M132">
        <v>174</v>
      </c>
      <c r="N132">
        <v>16</v>
      </c>
    </row>
    <row r="133" spans="7:14" customFormat="1" x14ac:dyDescent="0.25">
      <c r="G133">
        <f t="shared" si="2"/>
        <v>126</v>
      </c>
      <c r="H133" t="s">
        <v>232</v>
      </c>
      <c r="J133">
        <f t="shared" si="3"/>
        <v>175</v>
      </c>
      <c r="K133">
        <v>29</v>
      </c>
      <c r="M133">
        <v>175</v>
      </c>
      <c r="N133">
        <v>16</v>
      </c>
    </row>
    <row r="134" spans="7:14" customFormat="1" x14ac:dyDescent="0.25">
      <c r="G134">
        <f t="shared" si="2"/>
        <v>127</v>
      </c>
      <c r="H134" t="s">
        <v>232</v>
      </c>
      <c r="J134">
        <f t="shared" si="3"/>
        <v>176</v>
      </c>
      <c r="K134">
        <v>29</v>
      </c>
      <c r="M134">
        <v>176</v>
      </c>
      <c r="N134">
        <v>16</v>
      </c>
    </row>
    <row r="135" spans="7:14" customFormat="1" x14ac:dyDescent="0.25">
      <c r="G135">
        <f t="shared" si="2"/>
        <v>128</v>
      </c>
      <c r="H135" t="s">
        <v>232</v>
      </c>
      <c r="J135">
        <f t="shared" si="3"/>
        <v>177</v>
      </c>
      <c r="K135">
        <v>29</v>
      </c>
      <c r="M135">
        <v>177</v>
      </c>
      <c r="N135">
        <v>16</v>
      </c>
    </row>
    <row r="136" spans="7:14" customFormat="1" x14ac:dyDescent="0.25">
      <c r="G136">
        <f t="shared" si="2"/>
        <v>129</v>
      </c>
      <c r="H136" t="s">
        <v>232</v>
      </c>
      <c r="J136">
        <f t="shared" si="3"/>
        <v>178</v>
      </c>
      <c r="K136">
        <v>29</v>
      </c>
      <c r="M136">
        <v>178</v>
      </c>
      <c r="N136">
        <v>16</v>
      </c>
    </row>
    <row r="137" spans="7:14" customFormat="1" x14ac:dyDescent="0.25">
      <c r="G137">
        <f t="shared" si="2"/>
        <v>130</v>
      </c>
      <c r="H137" t="s">
        <v>232</v>
      </c>
      <c r="J137">
        <f t="shared" si="3"/>
        <v>179</v>
      </c>
      <c r="K137">
        <v>29</v>
      </c>
      <c r="M137">
        <v>179</v>
      </c>
      <c r="N137">
        <v>16</v>
      </c>
    </row>
    <row r="138" spans="7:14" customFormat="1" x14ac:dyDescent="0.25">
      <c r="G138">
        <f t="shared" ref="G138:G201" si="4">+G137+1</f>
        <v>131</v>
      </c>
      <c r="H138" t="s">
        <v>232</v>
      </c>
      <c r="J138">
        <f t="shared" si="3"/>
        <v>180</v>
      </c>
      <c r="K138">
        <v>29</v>
      </c>
      <c r="M138">
        <v>180</v>
      </c>
      <c r="N138">
        <v>16</v>
      </c>
    </row>
    <row r="139" spans="7:14" customFormat="1" x14ac:dyDescent="0.25">
      <c r="G139">
        <f t="shared" si="4"/>
        <v>132</v>
      </c>
      <c r="H139" t="s">
        <v>232</v>
      </c>
      <c r="J139">
        <f t="shared" si="3"/>
        <v>181</v>
      </c>
      <c r="K139">
        <v>29</v>
      </c>
      <c r="M139">
        <v>181</v>
      </c>
      <c r="N139">
        <v>16</v>
      </c>
    </row>
    <row r="140" spans="7:14" customFormat="1" x14ac:dyDescent="0.25">
      <c r="G140">
        <f t="shared" si="4"/>
        <v>133</v>
      </c>
      <c r="H140" t="s">
        <v>232</v>
      </c>
      <c r="J140">
        <f t="shared" si="3"/>
        <v>182</v>
      </c>
      <c r="K140">
        <v>29</v>
      </c>
      <c r="M140">
        <v>182</v>
      </c>
      <c r="N140">
        <v>16</v>
      </c>
    </row>
    <row r="141" spans="7:14" customFormat="1" x14ac:dyDescent="0.25">
      <c r="G141">
        <f t="shared" si="4"/>
        <v>134</v>
      </c>
      <c r="H141" t="s">
        <v>232</v>
      </c>
      <c r="J141">
        <f t="shared" si="3"/>
        <v>183</v>
      </c>
      <c r="K141">
        <v>29</v>
      </c>
      <c r="M141">
        <v>183</v>
      </c>
      <c r="N141">
        <v>16</v>
      </c>
    </row>
    <row r="142" spans="7:14" customFormat="1" x14ac:dyDescent="0.25">
      <c r="G142">
        <f t="shared" si="4"/>
        <v>135</v>
      </c>
      <c r="H142" t="s">
        <v>232</v>
      </c>
      <c r="J142">
        <f t="shared" si="3"/>
        <v>184</v>
      </c>
      <c r="K142">
        <v>29</v>
      </c>
      <c r="M142">
        <v>184</v>
      </c>
      <c r="N142">
        <v>16</v>
      </c>
    </row>
    <row r="143" spans="7:14" customFormat="1" x14ac:dyDescent="0.25">
      <c r="G143">
        <f t="shared" si="4"/>
        <v>136</v>
      </c>
      <c r="H143" t="s">
        <v>232</v>
      </c>
      <c r="J143">
        <f t="shared" si="3"/>
        <v>185</v>
      </c>
      <c r="K143">
        <v>29</v>
      </c>
      <c r="M143">
        <v>185</v>
      </c>
      <c r="N143">
        <v>16</v>
      </c>
    </row>
    <row r="144" spans="7:14" customFormat="1" x14ac:dyDescent="0.25">
      <c r="G144">
        <f t="shared" si="4"/>
        <v>137</v>
      </c>
      <c r="H144" t="s">
        <v>232</v>
      </c>
      <c r="J144">
        <f t="shared" si="3"/>
        <v>186</v>
      </c>
      <c r="K144">
        <v>29</v>
      </c>
      <c r="M144">
        <v>186</v>
      </c>
      <c r="N144">
        <v>16</v>
      </c>
    </row>
    <row r="145" spans="7:14" customFormat="1" x14ac:dyDescent="0.25">
      <c r="G145">
        <f t="shared" si="4"/>
        <v>138</v>
      </c>
      <c r="H145" t="s">
        <v>232</v>
      </c>
      <c r="J145">
        <f t="shared" si="3"/>
        <v>187</v>
      </c>
      <c r="K145">
        <v>29</v>
      </c>
      <c r="M145">
        <v>187</v>
      </c>
      <c r="N145">
        <v>16</v>
      </c>
    </row>
    <row r="146" spans="7:14" customFormat="1" x14ac:dyDescent="0.25">
      <c r="G146">
        <f t="shared" si="4"/>
        <v>139</v>
      </c>
      <c r="H146" t="s">
        <v>232</v>
      </c>
      <c r="J146">
        <f t="shared" si="3"/>
        <v>188</v>
      </c>
      <c r="K146">
        <v>29</v>
      </c>
      <c r="M146">
        <v>188</v>
      </c>
      <c r="N146">
        <v>16</v>
      </c>
    </row>
    <row r="147" spans="7:14" customFormat="1" x14ac:dyDescent="0.25">
      <c r="G147">
        <f t="shared" si="4"/>
        <v>140</v>
      </c>
      <c r="H147" t="s">
        <v>232</v>
      </c>
      <c r="J147">
        <f t="shared" si="3"/>
        <v>189</v>
      </c>
      <c r="K147">
        <v>29</v>
      </c>
      <c r="M147">
        <v>189</v>
      </c>
      <c r="N147">
        <v>16</v>
      </c>
    </row>
    <row r="148" spans="7:14" customFormat="1" x14ac:dyDescent="0.25">
      <c r="G148">
        <f t="shared" si="4"/>
        <v>141</v>
      </c>
      <c r="H148" t="s">
        <v>232</v>
      </c>
      <c r="J148">
        <f t="shared" si="3"/>
        <v>190</v>
      </c>
      <c r="K148">
        <v>29</v>
      </c>
      <c r="M148">
        <v>190</v>
      </c>
      <c r="N148">
        <v>16</v>
      </c>
    </row>
    <row r="149" spans="7:14" customFormat="1" x14ac:dyDescent="0.25">
      <c r="G149">
        <f t="shared" si="4"/>
        <v>142</v>
      </c>
      <c r="H149" t="s">
        <v>232</v>
      </c>
      <c r="J149">
        <f t="shared" si="3"/>
        <v>191</v>
      </c>
      <c r="K149">
        <v>29</v>
      </c>
      <c r="M149">
        <v>191</v>
      </c>
      <c r="N149">
        <v>16</v>
      </c>
    </row>
    <row r="150" spans="7:14" customFormat="1" x14ac:dyDescent="0.25">
      <c r="G150">
        <f t="shared" si="4"/>
        <v>143</v>
      </c>
      <c r="H150" t="s">
        <v>232</v>
      </c>
      <c r="J150">
        <f t="shared" si="3"/>
        <v>192</v>
      </c>
      <c r="K150">
        <v>29</v>
      </c>
      <c r="M150">
        <v>192</v>
      </c>
      <c r="N150">
        <v>16</v>
      </c>
    </row>
    <row r="151" spans="7:14" customFormat="1" x14ac:dyDescent="0.25">
      <c r="G151">
        <f t="shared" si="4"/>
        <v>144</v>
      </c>
      <c r="H151" t="s">
        <v>232</v>
      </c>
      <c r="J151">
        <f t="shared" si="3"/>
        <v>193</v>
      </c>
      <c r="K151">
        <v>29</v>
      </c>
      <c r="M151">
        <v>193</v>
      </c>
      <c r="N151">
        <v>16</v>
      </c>
    </row>
    <row r="152" spans="7:14" customFormat="1" x14ac:dyDescent="0.25">
      <c r="G152">
        <f t="shared" si="4"/>
        <v>145</v>
      </c>
      <c r="H152" t="s">
        <v>232</v>
      </c>
      <c r="J152">
        <f t="shared" si="3"/>
        <v>194</v>
      </c>
      <c r="K152">
        <v>29</v>
      </c>
      <c r="M152">
        <v>194</v>
      </c>
      <c r="N152">
        <v>16</v>
      </c>
    </row>
    <row r="153" spans="7:14" customFormat="1" x14ac:dyDescent="0.25">
      <c r="G153">
        <f t="shared" si="4"/>
        <v>146</v>
      </c>
      <c r="H153" t="s">
        <v>232</v>
      </c>
      <c r="J153">
        <f t="shared" si="3"/>
        <v>195</v>
      </c>
      <c r="K153">
        <v>29</v>
      </c>
      <c r="M153">
        <v>195</v>
      </c>
      <c r="N153">
        <v>16</v>
      </c>
    </row>
    <row r="154" spans="7:14" customFormat="1" x14ac:dyDescent="0.25">
      <c r="G154">
        <f t="shared" si="4"/>
        <v>147</v>
      </c>
      <c r="H154" t="s">
        <v>232</v>
      </c>
      <c r="J154">
        <f t="shared" si="3"/>
        <v>196</v>
      </c>
      <c r="K154">
        <v>29</v>
      </c>
      <c r="M154">
        <v>196</v>
      </c>
      <c r="N154">
        <v>16</v>
      </c>
    </row>
    <row r="155" spans="7:14" customFormat="1" x14ac:dyDescent="0.25">
      <c r="G155">
        <f t="shared" si="4"/>
        <v>148</v>
      </c>
      <c r="H155" t="s">
        <v>232</v>
      </c>
      <c r="J155">
        <f t="shared" si="3"/>
        <v>197</v>
      </c>
      <c r="K155">
        <v>29</v>
      </c>
      <c r="M155">
        <v>197</v>
      </c>
      <c r="N155">
        <v>16</v>
      </c>
    </row>
    <row r="156" spans="7:14" customFormat="1" x14ac:dyDescent="0.25">
      <c r="G156">
        <f t="shared" si="4"/>
        <v>149</v>
      </c>
      <c r="H156" t="s">
        <v>232</v>
      </c>
      <c r="J156">
        <f t="shared" si="3"/>
        <v>198</v>
      </c>
      <c r="K156">
        <v>29</v>
      </c>
      <c r="M156">
        <v>198</v>
      </c>
      <c r="N156">
        <v>16</v>
      </c>
    </row>
    <row r="157" spans="7:14" customFormat="1" x14ac:dyDescent="0.25">
      <c r="G157">
        <f t="shared" si="4"/>
        <v>150</v>
      </c>
      <c r="H157" t="s">
        <v>232</v>
      </c>
      <c r="J157">
        <f t="shared" si="3"/>
        <v>199</v>
      </c>
      <c r="K157">
        <v>29</v>
      </c>
      <c r="M157">
        <v>199</v>
      </c>
      <c r="N157">
        <v>16</v>
      </c>
    </row>
    <row r="158" spans="7:14" customFormat="1" x14ac:dyDescent="0.25">
      <c r="G158">
        <f t="shared" si="4"/>
        <v>151</v>
      </c>
      <c r="H158" t="s">
        <v>232</v>
      </c>
      <c r="J158">
        <f t="shared" si="3"/>
        <v>200</v>
      </c>
      <c r="K158">
        <v>25</v>
      </c>
      <c r="M158">
        <v>200</v>
      </c>
      <c r="N158">
        <v>13</v>
      </c>
    </row>
    <row r="159" spans="7:14" customFormat="1" x14ac:dyDescent="0.25">
      <c r="G159">
        <f t="shared" si="4"/>
        <v>152</v>
      </c>
      <c r="H159" t="s">
        <v>232</v>
      </c>
      <c r="J159">
        <f t="shared" si="3"/>
        <v>201</v>
      </c>
      <c r="K159">
        <v>25</v>
      </c>
      <c r="M159">
        <v>201</v>
      </c>
      <c r="N159">
        <v>13</v>
      </c>
    </row>
    <row r="160" spans="7:14" customFormat="1" x14ac:dyDescent="0.25">
      <c r="G160">
        <f t="shared" si="4"/>
        <v>153</v>
      </c>
      <c r="H160" t="s">
        <v>232</v>
      </c>
      <c r="J160">
        <f t="shared" si="3"/>
        <v>202</v>
      </c>
      <c r="K160">
        <v>25</v>
      </c>
      <c r="M160">
        <v>202</v>
      </c>
      <c r="N160">
        <v>13</v>
      </c>
    </row>
    <row r="161" spans="7:14" customFormat="1" x14ac:dyDescent="0.25">
      <c r="G161">
        <f t="shared" si="4"/>
        <v>154</v>
      </c>
      <c r="H161" t="s">
        <v>232</v>
      </c>
      <c r="J161">
        <f t="shared" si="3"/>
        <v>203</v>
      </c>
      <c r="K161">
        <v>25</v>
      </c>
      <c r="M161">
        <v>203</v>
      </c>
      <c r="N161">
        <v>13</v>
      </c>
    </row>
    <row r="162" spans="7:14" customFormat="1" x14ac:dyDescent="0.25">
      <c r="G162">
        <f t="shared" si="4"/>
        <v>155</v>
      </c>
      <c r="H162" t="s">
        <v>232</v>
      </c>
      <c r="J162">
        <f t="shared" si="3"/>
        <v>204</v>
      </c>
      <c r="K162">
        <v>25</v>
      </c>
      <c r="M162">
        <v>204</v>
      </c>
      <c r="N162">
        <v>13</v>
      </c>
    </row>
    <row r="163" spans="7:14" customFormat="1" x14ac:dyDescent="0.25">
      <c r="G163">
        <f t="shared" si="4"/>
        <v>156</v>
      </c>
      <c r="H163" t="s">
        <v>232</v>
      </c>
      <c r="J163">
        <f t="shared" si="3"/>
        <v>205</v>
      </c>
      <c r="K163">
        <v>25</v>
      </c>
      <c r="M163">
        <v>205</v>
      </c>
      <c r="N163">
        <v>13</v>
      </c>
    </row>
    <row r="164" spans="7:14" customFormat="1" x14ac:dyDescent="0.25">
      <c r="G164">
        <f t="shared" si="4"/>
        <v>157</v>
      </c>
      <c r="H164" t="s">
        <v>232</v>
      </c>
      <c r="J164">
        <f t="shared" si="3"/>
        <v>206</v>
      </c>
      <c r="K164">
        <v>25</v>
      </c>
      <c r="M164">
        <v>206</v>
      </c>
      <c r="N164">
        <v>13</v>
      </c>
    </row>
    <row r="165" spans="7:14" customFormat="1" x14ac:dyDescent="0.25">
      <c r="G165">
        <f t="shared" si="4"/>
        <v>158</v>
      </c>
      <c r="H165" t="s">
        <v>232</v>
      </c>
      <c r="J165">
        <f t="shared" si="3"/>
        <v>207</v>
      </c>
      <c r="K165">
        <v>25</v>
      </c>
      <c r="M165">
        <v>207</v>
      </c>
      <c r="N165">
        <v>13</v>
      </c>
    </row>
    <row r="166" spans="7:14" customFormat="1" x14ac:dyDescent="0.25">
      <c r="G166">
        <f t="shared" si="4"/>
        <v>159</v>
      </c>
      <c r="H166" t="s">
        <v>232</v>
      </c>
      <c r="J166">
        <f t="shared" si="3"/>
        <v>208</v>
      </c>
      <c r="K166">
        <v>25</v>
      </c>
      <c r="M166">
        <v>208</v>
      </c>
      <c r="N166">
        <v>13</v>
      </c>
    </row>
    <row r="167" spans="7:14" customFormat="1" x14ac:dyDescent="0.25">
      <c r="G167">
        <f t="shared" si="4"/>
        <v>160</v>
      </c>
      <c r="H167" t="s">
        <v>232</v>
      </c>
      <c r="J167">
        <f t="shared" si="3"/>
        <v>209</v>
      </c>
      <c r="K167">
        <v>25</v>
      </c>
      <c r="M167">
        <v>209</v>
      </c>
      <c r="N167">
        <v>13</v>
      </c>
    </row>
    <row r="168" spans="7:14" customFormat="1" x14ac:dyDescent="0.25">
      <c r="G168">
        <f t="shared" si="4"/>
        <v>161</v>
      </c>
      <c r="H168" t="s">
        <v>232</v>
      </c>
      <c r="J168">
        <f t="shared" si="3"/>
        <v>210</v>
      </c>
      <c r="K168">
        <v>25</v>
      </c>
      <c r="M168">
        <v>210</v>
      </c>
      <c r="N168">
        <v>13</v>
      </c>
    </row>
    <row r="169" spans="7:14" customFormat="1" x14ac:dyDescent="0.25">
      <c r="G169">
        <f t="shared" si="4"/>
        <v>162</v>
      </c>
      <c r="H169" t="s">
        <v>232</v>
      </c>
      <c r="J169">
        <f t="shared" si="3"/>
        <v>211</v>
      </c>
      <c r="K169">
        <v>25</v>
      </c>
      <c r="M169">
        <v>211</v>
      </c>
      <c r="N169">
        <v>13</v>
      </c>
    </row>
    <row r="170" spans="7:14" customFormat="1" x14ac:dyDescent="0.25">
      <c r="G170">
        <f t="shared" si="4"/>
        <v>163</v>
      </c>
      <c r="H170" t="s">
        <v>232</v>
      </c>
      <c r="J170">
        <f t="shared" si="3"/>
        <v>212</v>
      </c>
      <c r="K170">
        <v>25</v>
      </c>
      <c r="M170">
        <v>212</v>
      </c>
      <c r="N170">
        <v>13</v>
      </c>
    </row>
    <row r="171" spans="7:14" customFormat="1" x14ac:dyDescent="0.25">
      <c r="G171">
        <f t="shared" si="4"/>
        <v>164</v>
      </c>
      <c r="H171" t="s">
        <v>232</v>
      </c>
      <c r="J171">
        <f t="shared" si="3"/>
        <v>213</v>
      </c>
      <c r="K171">
        <v>25</v>
      </c>
      <c r="M171">
        <v>213</v>
      </c>
      <c r="N171">
        <v>13</v>
      </c>
    </row>
    <row r="172" spans="7:14" customFormat="1" x14ac:dyDescent="0.25">
      <c r="G172">
        <f t="shared" si="4"/>
        <v>165</v>
      </c>
      <c r="H172" t="s">
        <v>232</v>
      </c>
      <c r="J172">
        <f t="shared" si="3"/>
        <v>214</v>
      </c>
      <c r="K172">
        <v>25</v>
      </c>
      <c r="M172">
        <v>214</v>
      </c>
      <c r="N172">
        <v>13</v>
      </c>
    </row>
    <row r="173" spans="7:14" customFormat="1" x14ac:dyDescent="0.25">
      <c r="G173">
        <f t="shared" si="4"/>
        <v>166</v>
      </c>
      <c r="H173" t="s">
        <v>232</v>
      </c>
      <c r="J173">
        <f t="shared" si="3"/>
        <v>215</v>
      </c>
      <c r="K173">
        <v>25</v>
      </c>
      <c r="M173">
        <v>215</v>
      </c>
      <c r="N173">
        <v>13</v>
      </c>
    </row>
    <row r="174" spans="7:14" customFormat="1" x14ac:dyDescent="0.25">
      <c r="G174">
        <f t="shared" si="4"/>
        <v>167</v>
      </c>
      <c r="H174" t="s">
        <v>232</v>
      </c>
      <c r="J174">
        <f t="shared" si="3"/>
        <v>216</v>
      </c>
      <c r="K174">
        <v>25</v>
      </c>
      <c r="M174">
        <v>216</v>
      </c>
      <c r="N174">
        <v>13</v>
      </c>
    </row>
    <row r="175" spans="7:14" customFormat="1" x14ac:dyDescent="0.25">
      <c r="G175">
        <f t="shared" si="4"/>
        <v>168</v>
      </c>
      <c r="H175" t="s">
        <v>232</v>
      </c>
      <c r="J175">
        <f t="shared" si="3"/>
        <v>217</v>
      </c>
      <c r="K175">
        <v>25</v>
      </c>
      <c r="M175">
        <v>217</v>
      </c>
      <c r="N175">
        <v>13</v>
      </c>
    </row>
    <row r="176" spans="7:14" customFormat="1" x14ac:dyDescent="0.25">
      <c r="G176">
        <f t="shared" si="4"/>
        <v>169</v>
      </c>
      <c r="H176" t="s">
        <v>232</v>
      </c>
      <c r="J176">
        <f t="shared" si="3"/>
        <v>218</v>
      </c>
      <c r="K176">
        <v>25</v>
      </c>
      <c r="M176">
        <v>218</v>
      </c>
      <c r="N176">
        <v>13</v>
      </c>
    </row>
    <row r="177" spans="7:14" customFormat="1" x14ac:dyDescent="0.25">
      <c r="G177">
        <f t="shared" si="4"/>
        <v>170</v>
      </c>
      <c r="H177" t="s">
        <v>232</v>
      </c>
      <c r="J177">
        <f t="shared" si="3"/>
        <v>219</v>
      </c>
      <c r="K177">
        <v>25</v>
      </c>
      <c r="M177">
        <v>219</v>
      </c>
      <c r="N177">
        <v>13</v>
      </c>
    </row>
    <row r="178" spans="7:14" customFormat="1" x14ac:dyDescent="0.25">
      <c r="G178">
        <f t="shared" si="4"/>
        <v>171</v>
      </c>
      <c r="H178" t="s">
        <v>232</v>
      </c>
      <c r="J178">
        <f t="shared" si="3"/>
        <v>220</v>
      </c>
      <c r="K178">
        <v>25</v>
      </c>
      <c r="M178">
        <v>220</v>
      </c>
      <c r="N178">
        <v>13</v>
      </c>
    </row>
    <row r="179" spans="7:14" customFormat="1" x14ac:dyDescent="0.25">
      <c r="G179">
        <f t="shared" si="4"/>
        <v>172</v>
      </c>
      <c r="H179" t="s">
        <v>232</v>
      </c>
      <c r="J179">
        <f t="shared" si="3"/>
        <v>221</v>
      </c>
      <c r="K179">
        <v>25</v>
      </c>
      <c r="M179">
        <v>221</v>
      </c>
      <c r="N179">
        <v>13</v>
      </c>
    </row>
    <row r="180" spans="7:14" customFormat="1" x14ac:dyDescent="0.25">
      <c r="G180">
        <f t="shared" si="4"/>
        <v>173</v>
      </c>
      <c r="H180" t="s">
        <v>232</v>
      </c>
      <c r="J180">
        <f t="shared" si="3"/>
        <v>222</v>
      </c>
      <c r="K180">
        <v>25</v>
      </c>
      <c r="M180">
        <v>222</v>
      </c>
      <c r="N180">
        <v>13</v>
      </c>
    </row>
    <row r="181" spans="7:14" customFormat="1" x14ac:dyDescent="0.25">
      <c r="G181">
        <f t="shared" si="4"/>
        <v>174</v>
      </c>
      <c r="H181" t="s">
        <v>232</v>
      </c>
      <c r="J181">
        <f t="shared" si="3"/>
        <v>223</v>
      </c>
      <c r="K181">
        <v>25</v>
      </c>
      <c r="M181">
        <v>223</v>
      </c>
      <c r="N181">
        <v>13</v>
      </c>
    </row>
    <row r="182" spans="7:14" customFormat="1" x14ac:dyDescent="0.25">
      <c r="G182">
        <f t="shared" si="4"/>
        <v>175</v>
      </c>
      <c r="H182" t="s">
        <v>232</v>
      </c>
      <c r="J182">
        <f t="shared" si="3"/>
        <v>224</v>
      </c>
      <c r="K182">
        <v>25</v>
      </c>
      <c r="M182">
        <v>224</v>
      </c>
      <c r="N182">
        <v>13</v>
      </c>
    </row>
    <row r="183" spans="7:14" customFormat="1" x14ac:dyDescent="0.25">
      <c r="G183">
        <f t="shared" si="4"/>
        <v>176</v>
      </c>
      <c r="H183" t="s">
        <v>232</v>
      </c>
      <c r="J183">
        <f t="shared" si="3"/>
        <v>225</v>
      </c>
      <c r="K183">
        <v>25</v>
      </c>
      <c r="M183">
        <v>225</v>
      </c>
      <c r="N183">
        <v>13</v>
      </c>
    </row>
    <row r="184" spans="7:14" customFormat="1" x14ac:dyDescent="0.25">
      <c r="G184">
        <f t="shared" si="4"/>
        <v>177</v>
      </c>
      <c r="H184" t="s">
        <v>232</v>
      </c>
      <c r="J184">
        <f t="shared" si="3"/>
        <v>226</v>
      </c>
      <c r="K184">
        <v>25</v>
      </c>
      <c r="M184">
        <v>226</v>
      </c>
      <c r="N184">
        <v>13</v>
      </c>
    </row>
    <row r="185" spans="7:14" customFormat="1" x14ac:dyDescent="0.25">
      <c r="G185">
        <f t="shared" si="4"/>
        <v>178</v>
      </c>
      <c r="H185" t="s">
        <v>232</v>
      </c>
      <c r="J185">
        <f t="shared" si="3"/>
        <v>227</v>
      </c>
      <c r="K185">
        <v>25</v>
      </c>
      <c r="M185">
        <v>227</v>
      </c>
      <c r="N185">
        <v>13</v>
      </c>
    </row>
    <row r="186" spans="7:14" customFormat="1" x14ac:dyDescent="0.25">
      <c r="G186">
        <f t="shared" si="4"/>
        <v>179</v>
      </c>
      <c r="H186" t="s">
        <v>232</v>
      </c>
      <c r="J186">
        <f t="shared" si="3"/>
        <v>228</v>
      </c>
      <c r="K186">
        <v>25</v>
      </c>
      <c r="M186">
        <v>228</v>
      </c>
      <c r="N186">
        <v>13</v>
      </c>
    </row>
    <row r="187" spans="7:14" customFormat="1" x14ac:dyDescent="0.25">
      <c r="G187">
        <f t="shared" si="4"/>
        <v>180</v>
      </c>
      <c r="H187" t="s">
        <v>232</v>
      </c>
      <c r="J187">
        <f t="shared" ref="J187:J250" si="5">+J186+1</f>
        <v>229</v>
      </c>
      <c r="K187">
        <v>25</v>
      </c>
      <c r="M187">
        <v>229</v>
      </c>
      <c r="N187">
        <v>13</v>
      </c>
    </row>
    <row r="188" spans="7:14" customFormat="1" x14ac:dyDescent="0.25">
      <c r="G188">
        <f t="shared" si="4"/>
        <v>181</v>
      </c>
      <c r="H188" t="s">
        <v>232</v>
      </c>
      <c r="J188">
        <f t="shared" si="5"/>
        <v>230</v>
      </c>
      <c r="K188">
        <v>25</v>
      </c>
      <c r="M188">
        <v>230</v>
      </c>
      <c r="N188">
        <v>13</v>
      </c>
    </row>
    <row r="189" spans="7:14" customFormat="1" x14ac:dyDescent="0.25">
      <c r="G189">
        <f t="shared" si="4"/>
        <v>182</v>
      </c>
      <c r="H189" t="s">
        <v>232</v>
      </c>
      <c r="J189">
        <f t="shared" si="5"/>
        <v>231</v>
      </c>
      <c r="K189">
        <v>25</v>
      </c>
      <c r="M189">
        <v>231</v>
      </c>
      <c r="N189">
        <v>13</v>
      </c>
    </row>
    <row r="190" spans="7:14" customFormat="1" x14ac:dyDescent="0.25">
      <c r="G190">
        <f t="shared" si="4"/>
        <v>183</v>
      </c>
      <c r="H190" t="s">
        <v>232</v>
      </c>
      <c r="J190">
        <f t="shared" si="5"/>
        <v>232</v>
      </c>
      <c r="K190">
        <v>25</v>
      </c>
      <c r="M190">
        <v>232</v>
      </c>
      <c r="N190">
        <v>13</v>
      </c>
    </row>
    <row r="191" spans="7:14" customFormat="1" x14ac:dyDescent="0.25">
      <c r="G191">
        <f t="shared" si="4"/>
        <v>184</v>
      </c>
      <c r="H191" t="s">
        <v>232</v>
      </c>
      <c r="J191">
        <f t="shared" si="5"/>
        <v>233</v>
      </c>
      <c r="K191">
        <v>25</v>
      </c>
      <c r="M191">
        <v>233</v>
      </c>
      <c r="N191">
        <v>13</v>
      </c>
    </row>
    <row r="192" spans="7:14" customFormat="1" x14ac:dyDescent="0.25">
      <c r="G192">
        <f t="shared" si="4"/>
        <v>185</v>
      </c>
      <c r="H192" t="s">
        <v>232</v>
      </c>
      <c r="J192">
        <f t="shared" si="5"/>
        <v>234</v>
      </c>
      <c r="K192">
        <v>25</v>
      </c>
      <c r="M192">
        <v>234</v>
      </c>
      <c r="N192">
        <v>13</v>
      </c>
    </row>
    <row r="193" spans="7:14" customFormat="1" x14ac:dyDescent="0.25">
      <c r="G193">
        <f t="shared" si="4"/>
        <v>186</v>
      </c>
      <c r="H193" t="s">
        <v>232</v>
      </c>
      <c r="J193">
        <f t="shared" si="5"/>
        <v>235</v>
      </c>
      <c r="K193">
        <v>25</v>
      </c>
      <c r="M193">
        <v>235</v>
      </c>
      <c r="N193">
        <v>13</v>
      </c>
    </row>
    <row r="194" spans="7:14" customFormat="1" x14ac:dyDescent="0.25">
      <c r="G194">
        <f t="shared" si="4"/>
        <v>187</v>
      </c>
      <c r="H194" t="s">
        <v>232</v>
      </c>
      <c r="J194">
        <f t="shared" si="5"/>
        <v>236</v>
      </c>
      <c r="K194">
        <v>25</v>
      </c>
      <c r="M194">
        <v>236</v>
      </c>
      <c r="N194">
        <v>13</v>
      </c>
    </row>
    <row r="195" spans="7:14" customFormat="1" x14ac:dyDescent="0.25">
      <c r="G195">
        <f t="shared" si="4"/>
        <v>188</v>
      </c>
      <c r="H195" t="s">
        <v>232</v>
      </c>
      <c r="J195">
        <f t="shared" si="5"/>
        <v>237</v>
      </c>
      <c r="K195">
        <v>25</v>
      </c>
      <c r="M195">
        <v>237</v>
      </c>
      <c r="N195">
        <v>13</v>
      </c>
    </row>
    <row r="196" spans="7:14" customFormat="1" x14ac:dyDescent="0.25">
      <c r="G196">
        <f t="shared" si="4"/>
        <v>189</v>
      </c>
      <c r="H196" t="s">
        <v>232</v>
      </c>
      <c r="J196">
        <f t="shared" si="5"/>
        <v>238</v>
      </c>
      <c r="K196">
        <v>25</v>
      </c>
      <c r="M196">
        <v>238</v>
      </c>
      <c r="N196">
        <v>13</v>
      </c>
    </row>
    <row r="197" spans="7:14" customFormat="1" x14ac:dyDescent="0.25">
      <c r="G197">
        <f t="shared" si="4"/>
        <v>190</v>
      </c>
      <c r="H197" t="s">
        <v>232</v>
      </c>
      <c r="J197">
        <f t="shared" si="5"/>
        <v>239</v>
      </c>
      <c r="K197">
        <v>25</v>
      </c>
      <c r="M197">
        <v>239</v>
      </c>
      <c r="N197">
        <v>13</v>
      </c>
    </row>
    <row r="198" spans="7:14" customFormat="1" x14ac:dyDescent="0.25">
      <c r="G198">
        <f t="shared" si="4"/>
        <v>191</v>
      </c>
      <c r="H198" t="s">
        <v>232</v>
      </c>
      <c r="J198">
        <f t="shared" si="5"/>
        <v>240</v>
      </c>
      <c r="K198">
        <v>25</v>
      </c>
      <c r="M198">
        <v>240</v>
      </c>
      <c r="N198">
        <v>13</v>
      </c>
    </row>
    <row r="199" spans="7:14" customFormat="1" x14ac:dyDescent="0.25">
      <c r="G199">
        <f t="shared" si="4"/>
        <v>192</v>
      </c>
      <c r="H199" t="s">
        <v>232</v>
      </c>
      <c r="J199">
        <f t="shared" si="5"/>
        <v>241</v>
      </c>
      <c r="K199">
        <v>25</v>
      </c>
      <c r="M199">
        <v>241</v>
      </c>
      <c r="N199">
        <v>13</v>
      </c>
    </row>
    <row r="200" spans="7:14" customFormat="1" x14ac:dyDescent="0.25">
      <c r="G200">
        <f t="shared" si="4"/>
        <v>193</v>
      </c>
      <c r="H200" t="s">
        <v>232</v>
      </c>
      <c r="J200">
        <f t="shared" si="5"/>
        <v>242</v>
      </c>
      <c r="K200">
        <v>25</v>
      </c>
      <c r="M200">
        <v>242</v>
      </c>
      <c r="N200">
        <v>13</v>
      </c>
    </row>
    <row r="201" spans="7:14" customFormat="1" x14ac:dyDescent="0.25">
      <c r="G201">
        <f t="shared" si="4"/>
        <v>194</v>
      </c>
      <c r="H201" t="s">
        <v>232</v>
      </c>
      <c r="J201">
        <f t="shared" si="5"/>
        <v>243</v>
      </c>
      <c r="K201">
        <v>25</v>
      </c>
      <c r="M201">
        <v>243</v>
      </c>
      <c r="N201">
        <v>13</v>
      </c>
    </row>
    <row r="202" spans="7:14" customFormat="1" x14ac:dyDescent="0.25">
      <c r="G202">
        <f t="shared" ref="G202:G265" si="6">+G201+1</f>
        <v>195</v>
      </c>
      <c r="H202" t="s">
        <v>232</v>
      </c>
      <c r="J202">
        <f t="shared" si="5"/>
        <v>244</v>
      </c>
      <c r="K202">
        <v>25</v>
      </c>
      <c r="M202">
        <v>244</v>
      </c>
      <c r="N202">
        <v>13</v>
      </c>
    </row>
    <row r="203" spans="7:14" customFormat="1" x14ac:dyDescent="0.25">
      <c r="G203">
        <f t="shared" si="6"/>
        <v>196</v>
      </c>
      <c r="H203" t="s">
        <v>232</v>
      </c>
      <c r="J203">
        <f t="shared" si="5"/>
        <v>245</v>
      </c>
      <c r="K203">
        <v>25</v>
      </c>
      <c r="M203">
        <v>245</v>
      </c>
      <c r="N203">
        <v>13</v>
      </c>
    </row>
    <row r="204" spans="7:14" customFormat="1" x14ac:dyDescent="0.25">
      <c r="G204">
        <f t="shared" si="6"/>
        <v>197</v>
      </c>
      <c r="H204" t="s">
        <v>232</v>
      </c>
      <c r="J204">
        <f t="shared" si="5"/>
        <v>246</v>
      </c>
      <c r="K204">
        <v>25</v>
      </c>
      <c r="M204">
        <v>246</v>
      </c>
      <c r="N204">
        <v>13</v>
      </c>
    </row>
    <row r="205" spans="7:14" customFormat="1" x14ac:dyDescent="0.25">
      <c r="G205">
        <f t="shared" si="6"/>
        <v>198</v>
      </c>
      <c r="H205" t="s">
        <v>232</v>
      </c>
      <c r="J205">
        <f t="shared" si="5"/>
        <v>247</v>
      </c>
      <c r="K205">
        <v>25</v>
      </c>
      <c r="M205">
        <v>247</v>
      </c>
      <c r="N205">
        <v>13</v>
      </c>
    </row>
    <row r="206" spans="7:14" customFormat="1" x14ac:dyDescent="0.25">
      <c r="G206">
        <f t="shared" si="6"/>
        <v>199</v>
      </c>
      <c r="H206" t="s">
        <v>232</v>
      </c>
      <c r="J206">
        <f t="shared" si="5"/>
        <v>248</v>
      </c>
      <c r="K206">
        <v>25</v>
      </c>
      <c r="M206">
        <v>248</v>
      </c>
      <c r="N206">
        <v>13</v>
      </c>
    </row>
    <row r="207" spans="7:14" customFormat="1" x14ac:dyDescent="0.25">
      <c r="G207">
        <f t="shared" si="6"/>
        <v>200</v>
      </c>
      <c r="H207" t="s">
        <v>233</v>
      </c>
      <c r="J207">
        <f t="shared" si="5"/>
        <v>249</v>
      </c>
      <c r="K207">
        <v>25</v>
      </c>
      <c r="M207">
        <v>249</v>
      </c>
      <c r="N207">
        <v>13</v>
      </c>
    </row>
    <row r="208" spans="7:14" customFormat="1" x14ac:dyDescent="0.25">
      <c r="G208">
        <f t="shared" si="6"/>
        <v>201</v>
      </c>
      <c r="H208" t="s">
        <v>233</v>
      </c>
      <c r="J208">
        <f t="shared" si="5"/>
        <v>250</v>
      </c>
      <c r="K208">
        <v>20</v>
      </c>
      <c r="M208">
        <v>250</v>
      </c>
      <c r="N208">
        <v>10</v>
      </c>
    </row>
    <row r="209" spans="7:14" customFormat="1" x14ac:dyDescent="0.25">
      <c r="G209">
        <f t="shared" si="6"/>
        <v>202</v>
      </c>
      <c r="H209" t="s">
        <v>233</v>
      </c>
      <c r="J209">
        <f t="shared" si="5"/>
        <v>251</v>
      </c>
      <c r="K209">
        <v>20</v>
      </c>
      <c r="M209">
        <v>251</v>
      </c>
      <c r="N209">
        <v>10</v>
      </c>
    </row>
    <row r="210" spans="7:14" customFormat="1" x14ac:dyDescent="0.25">
      <c r="G210">
        <f t="shared" si="6"/>
        <v>203</v>
      </c>
      <c r="H210" t="s">
        <v>233</v>
      </c>
      <c r="J210">
        <f t="shared" si="5"/>
        <v>252</v>
      </c>
      <c r="K210">
        <v>20</v>
      </c>
      <c r="M210">
        <v>252</v>
      </c>
      <c r="N210">
        <v>10</v>
      </c>
    </row>
    <row r="211" spans="7:14" customFormat="1" x14ac:dyDescent="0.25">
      <c r="G211">
        <f t="shared" si="6"/>
        <v>204</v>
      </c>
      <c r="H211" t="s">
        <v>233</v>
      </c>
      <c r="J211">
        <f t="shared" si="5"/>
        <v>253</v>
      </c>
      <c r="K211">
        <v>20</v>
      </c>
      <c r="M211">
        <v>253</v>
      </c>
      <c r="N211">
        <v>10</v>
      </c>
    </row>
    <row r="212" spans="7:14" customFormat="1" x14ac:dyDescent="0.25">
      <c r="G212">
        <f t="shared" si="6"/>
        <v>205</v>
      </c>
      <c r="H212" t="s">
        <v>233</v>
      </c>
      <c r="J212">
        <f t="shared" si="5"/>
        <v>254</v>
      </c>
      <c r="K212">
        <v>20</v>
      </c>
      <c r="M212">
        <v>254</v>
      </c>
      <c r="N212">
        <v>10</v>
      </c>
    </row>
    <row r="213" spans="7:14" customFormat="1" x14ac:dyDescent="0.25">
      <c r="G213">
        <f t="shared" si="6"/>
        <v>206</v>
      </c>
      <c r="H213" t="s">
        <v>233</v>
      </c>
      <c r="J213">
        <f t="shared" si="5"/>
        <v>255</v>
      </c>
      <c r="K213">
        <v>20</v>
      </c>
      <c r="M213">
        <v>255</v>
      </c>
      <c r="N213">
        <v>10</v>
      </c>
    </row>
    <row r="214" spans="7:14" customFormat="1" x14ac:dyDescent="0.25">
      <c r="G214">
        <f t="shared" si="6"/>
        <v>207</v>
      </c>
      <c r="H214" t="s">
        <v>233</v>
      </c>
      <c r="J214">
        <f t="shared" si="5"/>
        <v>256</v>
      </c>
      <c r="K214">
        <v>20</v>
      </c>
      <c r="M214">
        <v>256</v>
      </c>
      <c r="N214">
        <v>10</v>
      </c>
    </row>
    <row r="215" spans="7:14" customFormat="1" x14ac:dyDescent="0.25">
      <c r="G215">
        <f t="shared" si="6"/>
        <v>208</v>
      </c>
      <c r="H215" t="s">
        <v>233</v>
      </c>
      <c r="J215">
        <f t="shared" si="5"/>
        <v>257</v>
      </c>
      <c r="K215">
        <v>20</v>
      </c>
      <c r="M215">
        <v>257</v>
      </c>
      <c r="N215">
        <v>10</v>
      </c>
    </row>
    <row r="216" spans="7:14" customFormat="1" x14ac:dyDescent="0.25">
      <c r="G216">
        <f t="shared" si="6"/>
        <v>209</v>
      </c>
      <c r="H216" t="s">
        <v>233</v>
      </c>
      <c r="J216">
        <f t="shared" si="5"/>
        <v>258</v>
      </c>
      <c r="K216">
        <v>20</v>
      </c>
      <c r="M216">
        <v>258</v>
      </c>
      <c r="N216">
        <v>10</v>
      </c>
    </row>
    <row r="217" spans="7:14" customFormat="1" x14ac:dyDescent="0.25">
      <c r="G217">
        <f t="shared" si="6"/>
        <v>210</v>
      </c>
      <c r="H217" t="s">
        <v>233</v>
      </c>
      <c r="J217">
        <f t="shared" si="5"/>
        <v>259</v>
      </c>
      <c r="K217">
        <v>20</v>
      </c>
      <c r="M217">
        <v>259</v>
      </c>
      <c r="N217">
        <v>10</v>
      </c>
    </row>
    <row r="218" spans="7:14" customFormat="1" x14ac:dyDescent="0.25">
      <c r="G218">
        <f t="shared" si="6"/>
        <v>211</v>
      </c>
      <c r="H218" t="s">
        <v>233</v>
      </c>
      <c r="J218">
        <f t="shared" si="5"/>
        <v>260</v>
      </c>
      <c r="K218">
        <v>20</v>
      </c>
      <c r="M218">
        <v>260</v>
      </c>
      <c r="N218">
        <v>10</v>
      </c>
    </row>
    <row r="219" spans="7:14" customFormat="1" x14ac:dyDescent="0.25">
      <c r="G219">
        <f t="shared" si="6"/>
        <v>212</v>
      </c>
      <c r="H219" t="s">
        <v>233</v>
      </c>
      <c r="J219">
        <f t="shared" si="5"/>
        <v>261</v>
      </c>
      <c r="K219">
        <v>20</v>
      </c>
      <c r="M219">
        <v>261</v>
      </c>
      <c r="N219">
        <v>10</v>
      </c>
    </row>
    <row r="220" spans="7:14" customFormat="1" x14ac:dyDescent="0.25">
      <c r="G220">
        <f t="shared" si="6"/>
        <v>213</v>
      </c>
      <c r="H220" t="s">
        <v>233</v>
      </c>
      <c r="J220">
        <f t="shared" si="5"/>
        <v>262</v>
      </c>
      <c r="K220">
        <v>20</v>
      </c>
      <c r="M220">
        <v>262</v>
      </c>
      <c r="N220">
        <v>10</v>
      </c>
    </row>
    <row r="221" spans="7:14" customFormat="1" x14ac:dyDescent="0.25">
      <c r="G221">
        <f t="shared" si="6"/>
        <v>214</v>
      </c>
      <c r="H221" t="s">
        <v>233</v>
      </c>
      <c r="J221">
        <f t="shared" si="5"/>
        <v>263</v>
      </c>
      <c r="K221">
        <v>20</v>
      </c>
      <c r="M221">
        <v>263</v>
      </c>
      <c r="N221">
        <v>10</v>
      </c>
    </row>
    <row r="222" spans="7:14" customFormat="1" x14ac:dyDescent="0.25">
      <c r="G222">
        <f t="shared" si="6"/>
        <v>215</v>
      </c>
      <c r="H222" t="s">
        <v>233</v>
      </c>
      <c r="J222">
        <f t="shared" si="5"/>
        <v>264</v>
      </c>
      <c r="K222">
        <v>20</v>
      </c>
      <c r="M222">
        <v>264</v>
      </c>
      <c r="N222">
        <v>10</v>
      </c>
    </row>
    <row r="223" spans="7:14" customFormat="1" x14ac:dyDescent="0.25">
      <c r="G223">
        <f t="shared" si="6"/>
        <v>216</v>
      </c>
      <c r="H223" t="s">
        <v>233</v>
      </c>
      <c r="J223">
        <f t="shared" si="5"/>
        <v>265</v>
      </c>
      <c r="K223">
        <v>20</v>
      </c>
      <c r="M223">
        <v>265</v>
      </c>
      <c r="N223">
        <v>10</v>
      </c>
    </row>
    <row r="224" spans="7:14" customFormat="1" x14ac:dyDescent="0.25">
      <c r="G224">
        <f t="shared" si="6"/>
        <v>217</v>
      </c>
      <c r="H224" t="s">
        <v>233</v>
      </c>
      <c r="J224">
        <f t="shared" si="5"/>
        <v>266</v>
      </c>
      <c r="K224">
        <v>20</v>
      </c>
      <c r="M224">
        <v>266</v>
      </c>
      <c r="N224">
        <v>10</v>
      </c>
    </row>
    <row r="225" spans="7:14" customFormat="1" x14ac:dyDescent="0.25">
      <c r="G225">
        <f t="shared" si="6"/>
        <v>218</v>
      </c>
      <c r="H225" t="s">
        <v>233</v>
      </c>
      <c r="J225">
        <f t="shared" si="5"/>
        <v>267</v>
      </c>
      <c r="K225">
        <v>20</v>
      </c>
      <c r="M225">
        <v>267</v>
      </c>
      <c r="N225">
        <v>10</v>
      </c>
    </row>
    <row r="226" spans="7:14" customFormat="1" x14ac:dyDescent="0.25">
      <c r="G226">
        <f t="shared" si="6"/>
        <v>219</v>
      </c>
      <c r="H226" t="s">
        <v>233</v>
      </c>
      <c r="J226">
        <f t="shared" si="5"/>
        <v>268</v>
      </c>
      <c r="K226">
        <v>20</v>
      </c>
      <c r="M226">
        <v>268</v>
      </c>
      <c r="N226">
        <v>10</v>
      </c>
    </row>
    <row r="227" spans="7:14" customFormat="1" x14ac:dyDescent="0.25">
      <c r="G227">
        <f t="shared" si="6"/>
        <v>220</v>
      </c>
      <c r="H227" t="s">
        <v>233</v>
      </c>
      <c r="J227">
        <f t="shared" si="5"/>
        <v>269</v>
      </c>
      <c r="K227">
        <v>20</v>
      </c>
      <c r="M227">
        <v>269</v>
      </c>
      <c r="N227">
        <v>10</v>
      </c>
    </row>
    <row r="228" spans="7:14" customFormat="1" x14ac:dyDescent="0.25">
      <c r="G228">
        <f t="shared" si="6"/>
        <v>221</v>
      </c>
      <c r="H228" t="s">
        <v>233</v>
      </c>
      <c r="J228">
        <f t="shared" si="5"/>
        <v>270</v>
      </c>
      <c r="K228">
        <v>20</v>
      </c>
      <c r="M228">
        <v>270</v>
      </c>
      <c r="N228">
        <v>10</v>
      </c>
    </row>
    <row r="229" spans="7:14" customFormat="1" x14ac:dyDescent="0.25">
      <c r="G229">
        <f t="shared" si="6"/>
        <v>222</v>
      </c>
      <c r="H229" t="s">
        <v>233</v>
      </c>
      <c r="J229">
        <f t="shared" si="5"/>
        <v>271</v>
      </c>
      <c r="K229">
        <v>20</v>
      </c>
      <c r="M229">
        <v>271</v>
      </c>
      <c r="N229">
        <v>10</v>
      </c>
    </row>
    <row r="230" spans="7:14" customFormat="1" x14ac:dyDescent="0.25">
      <c r="G230">
        <f t="shared" si="6"/>
        <v>223</v>
      </c>
      <c r="H230" t="s">
        <v>233</v>
      </c>
      <c r="J230">
        <f t="shared" si="5"/>
        <v>272</v>
      </c>
      <c r="K230">
        <v>20</v>
      </c>
      <c r="M230">
        <v>272</v>
      </c>
      <c r="N230">
        <v>10</v>
      </c>
    </row>
    <row r="231" spans="7:14" customFormat="1" x14ac:dyDescent="0.25">
      <c r="G231">
        <f t="shared" si="6"/>
        <v>224</v>
      </c>
      <c r="H231" t="s">
        <v>233</v>
      </c>
      <c r="J231">
        <f t="shared" si="5"/>
        <v>273</v>
      </c>
      <c r="K231">
        <v>20</v>
      </c>
      <c r="M231">
        <v>273</v>
      </c>
      <c r="N231">
        <v>10</v>
      </c>
    </row>
    <row r="232" spans="7:14" customFormat="1" x14ac:dyDescent="0.25">
      <c r="G232">
        <f t="shared" si="6"/>
        <v>225</v>
      </c>
      <c r="H232" t="s">
        <v>233</v>
      </c>
      <c r="J232">
        <f t="shared" si="5"/>
        <v>274</v>
      </c>
      <c r="K232">
        <v>20</v>
      </c>
      <c r="M232">
        <v>274</v>
      </c>
      <c r="N232">
        <v>10</v>
      </c>
    </row>
    <row r="233" spans="7:14" customFormat="1" x14ac:dyDescent="0.25">
      <c r="G233">
        <f t="shared" si="6"/>
        <v>226</v>
      </c>
      <c r="H233" t="s">
        <v>233</v>
      </c>
      <c r="J233">
        <f t="shared" si="5"/>
        <v>275</v>
      </c>
      <c r="K233">
        <v>20</v>
      </c>
      <c r="M233">
        <v>275</v>
      </c>
      <c r="N233">
        <v>10</v>
      </c>
    </row>
    <row r="234" spans="7:14" customFormat="1" x14ac:dyDescent="0.25">
      <c r="G234">
        <f t="shared" si="6"/>
        <v>227</v>
      </c>
      <c r="H234" t="s">
        <v>233</v>
      </c>
      <c r="J234">
        <f t="shared" si="5"/>
        <v>276</v>
      </c>
      <c r="K234">
        <v>20</v>
      </c>
      <c r="M234">
        <v>276</v>
      </c>
      <c r="N234">
        <v>10</v>
      </c>
    </row>
    <row r="235" spans="7:14" customFormat="1" x14ac:dyDescent="0.25">
      <c r="G235">
        <f t="shared" si="6"/>
        <v>228</v>
      </c>
      <c r="H235" t="s">
        <v>233</v>
      </c>
      <c r="J235">
        <f t="shared" si="5"/>
        <v>277</v>
      </c>
      <c r="K235">
        <v>20</v>
      </c>
      <c r="M235">
        <v>277</v>
      </c>
      <c r="N235">
        <v>10</v>
      </c>
    </row>
    <row r="236" spans="7:14" customFormat="1" x14ac:dyDescent="0.25">
      <c r="G236">
        <f t="shared" si="6"/>
        <v>229</v>
      </c>
      <c r="H236" t="s">
        <v>233</v>
      </c>
      <c r="J236">
        <f t="shared" si="5"/>
        <v>278</v>
      </c>
      <c r="K236">
        <v>20</v>
      </c>
      <c r="M236">
        <v>278</v>
      </c>
      <c r="N236">
        <v>10</v>
      </c>
    </row>
    <row r="237" spans="7:14" customFormat="1" x14ac:dyDescent="0.25">
      <c r="G237">
        <f t="shared" si="6"/>
        <v>230</v>
      </c>
      <c r="H237" t="s">
        <v>233</v>
      </c>
      <c r="J237">
        <f t="shared" si="5"/>
        <v>279</v>
      </c>
      <c r="K237">
        <v>20</v>
      </c>
      <c r="M237">
        <v>279</v>
      </c>
      <c r="N237">
        <v>10</v>
      </c>
    </row>
    <row r="238" spans="7:14" customFormat="1" x14ac:dyDescent="0.25">
      <c r="G238">
        <f t="shared" si="6"/>
        <v>231</v>
      </c>
      <c r="H238" t="s">
        <v>233</v>
      </c>
      <c r="J238">
        <f t="shared" si="5"/>
        <v>280</v>
      </c>
      <c r="K238">
        <v>20</v>
      </c>
      <c r="M238">
        <v>280</v>
      </c>
      <c r="N238">
        <v>10</v>
      </c>
    </row>
    <row r="239" spans="7:14" customFormat="1" x14ac:dyDescent="0.25">
      <c r="G239">
        <f t="shared" si="6"/>
        <v>232</v>
      </c>
      <c r="H239" t="s">
        <v>233</v>
      </c>
      <c r="J239">
        <f t="shared" si="5"/>
        <v>281</v>
      </c>
      <c r="K239">
        <v>20</v>
      </c>
      <c r="M239">
        <v>281</v>
      </c>
      <c r="N239">
        <v>10</v>
      </c>
    </row>
    <row r="240" spans="7:14" customFormat="1" x14ac:dyDescent="0.25">
      <c r="G240">
        <f t="shared" si="6"/>
        <v>233</v>
      </c>
      <c r="H240" t="s">
        <v>233</v>
      </c>
      <c r="J240">
        <f t="shared" si="5"/>
        <v>282</v>
      </c>
      <c r="K240">
        <v>20</v>
      </c>
      <c r="M240">
        <v>282</v>
      </c>
      <c r="N240">
        <v>10</v>
      </c>
    </row>
    <row r="241" spans="7:14" customFormat="1" x14ac:dyDescent="0.25">
      <c r="G241">
        <f t="shared" si="6"/>
        <v>234</v>
      </c>
      <c r="H241" t="s">
        <v>233</v>
      </c>
      <c r="J241">
        <f t="shared" si="5"/>
        <v>283</v>
      </c>
      <c r="K241">
        <v>20</v>
      </c>
      <c r="M241">
        <v>283</v>
      </c>
      <c r="N241">
        <v>10</v>
      </c>
    </row>
    <row r="242" spans="7:14" customFormat="1" x14ac:dyDescent="0.25">
      <c r="G242">
        <f t="shared" si="6"/>
        <v>235</v>
      </c>
      <c r="H242" t="s">
        <v>233</v>
      </c>
      <c r="J242">
        <f t="shared" si="5"/>
        <v>284</v>
      </c>
      <c r="K242">
        <v>20</v>
      </c>
      <c r="M242">
        <v>284</v>
      </c>
      <c r="N242">
        <v>10</v>
      </c>
    </row>
    <row r="243" spans="7:14" customFormat="1" x14ac:dyDescent="0.25">
      <c r="G243">
        <f t="shared" si="6"/>
        <v>236</v>
      </c>
      <c r="H243" t="s">
        <v>233</v>
      </c>
      <c r="J243">
        <f t="shared" si="5"/>
        <v>285</v>
      </c>
      <c r="K243">
        <v>20</v>
      </c>
      <c r="M243">
        <v>285</v>
      </c>
      <c r="N243">
        <v>10</v>
      </c>
    </row>
    <row r="244" spans="7:14" customFormat="1" x14ac:dyDescent="0.25">
      <c r="G244">
        <f t="shared" si="6"/>
        <v>237</v>
      </c>
      <c r="H244" t="s">
        <v>233</v>
      </c>
      <c r="J244">
        <f t="shared" si="5"/>
        <v>286</v>
      </c>
      <c r="K244">
        <v>20</v>
      </c>
      <c r="M244">
        <v>286</v>
      </c>
      <c r="N244">
        <v>10</v>
      </c>
    </row>
    <row r="245" spans="7:14" customFormat="1" x14ac:dyDescent="0.25">
      <c r="G245">
        <f t="shared" si="6"/>
        <v>238</v>
      </c>
      <c r="H245" t="s">
        <v>233</v>
      </c>
      <c r="J245">
        <f t="shared" si="5"/>
        <v>287</v>
      </c>
      <c r="K245">
        <v>20</v>
      </c>
      <c r="M245">
        <v>287</v>
      </c>
      <c r="N245">
        <v>10</v>
      </c>
    </row>
    <row r="246" spans="7:14" customFormat="1" x14ac:dyDescent="0.25">
      <c r="G246">
        <f t="shared" si="6"/>
        <v>239</v>
      </c>
      <c r="H246" t="s">
        <v>233</v>
      </c>
      <c r="J246">
        <f t="shared" si="5"/>
        <v>288</v>
      </c>
      <c r="K246">
        <v>20</v>
      </c>
      <c r="M246">
        <v>288</v>
      </c>
      <c r="N246">
        <v>10</v>
      </c>
    </row>
    <row r="247" spans="7:14" customFormat="1" x14ac:dyDescent="0.25">
      <c r="G247">
        <f t="shared" si="6"/>
        <v>240</v>
      </c>
      <c r="H247" t="s">
        <v>233</v>
      </c>
      <c r="J247">
        <f t="shared" si="5"/>
        <v>289</v>
      </c>
      <c r="K247">
        <v>20</v>
      </c>
      <c r="M247">
        <v>289</v>
      </c>
      <c r="N247">
        <v>10</v>
      </c>
    </row>
    <row r="248" spans="7:14" customFormat="1" x14ac:dyDescent="0.25">
      <c r="G248">
        <f t="shared" si="6"/>
        <v>241</v>
      </c>
      <c r="H248" t="s">
        <v>233</v>
      </c>
      <c r="J248">
        <f t="shared" si="5"/>
        <v>290</v>
      </c>
      <c r="K248">
        <v>20</v>
      </c>
      <c r="M248">
        <v>290</v>
      </c>
      <c r="N248">
        <v>10</v>
      </c>
    </row>
    <row r="249" spans="7:14" customFormat="1" x14ac:dyDescent="0.25">
      <c r="G249">
        <f t="shared" si="6"/>
        <v>242</v>
      </c>
      <c r="H249" t="s">
        <v>233</v>
      </c>
      <c r="J249">
        <f t="shared" si="5"/>
        <v>291</v>
      </c>
      <c r="K249">
        <v>20</v>
      </c>
      <c r="M249">
        <v>291</v>
      </c>
      <c r="N249">
        <v>10</v>
      </c>
    </row>
    <row r="250" spans="7:14" customFormat="1" x14ac:dyDescent="0.25">
      <c r="G250">
        <f t="shared" si="6"/>
        <v>243</v>
      </c>
      <c r="H250" t="s">
        <v>233</v>
      </c>
      <c r="J250">
        <f t="shared" si="5"/>
        <v>292</v>
      </c>
      <c r="K250">
        <v>20</v>
      </c>
      <c r="M250">
        <v>292</v>
      </c>
      <c r="N250">
        <v>10</v>
      </c>
    </row>
    <row r="251" spans="7:14" customFormat="1" x14ac:dyDescent="0.25">
      <c r="G251">
        <f t="shared" si="6"/>
        <v>244</v>
      </c>
      <c r="H251" t="s">
        <v>233</v>
      </c>
      <c r="J251">
        <f t="shared" ref="J251:J314" si="7">+J250+1</f>
        <v>293</v>
      </c>
      <c r="K251">
        <v>20</v>
      </c>
      <c r="M251">
        <v>293</v>
      </c>
      <c r="N251">
        <v>10</v>
      </c>
    </row>
    <row r="252" spans="7:14" customFormat="1" x14ac:dyDescent="0.25">
      <c r="G252">
        <f t="shared" si="6"/>
        <v>245</v>
      </c>
      <c r="H252" t="s">
        <v>233</v>
      </c>
      <c r="J252">
        <f t="shared" si="7"/>
        <v>294</v>
      </c>
      <c r="K252">
        <v>20</v>
      </c>
      <c r="M252">
        <v>294</v>
      </c>
      <c r="N252">
        <v>10</v>
      </c>
    </row>
    <row r="253" spans="7:14" customFormat="1" x14ac:dyDescent="0.25">
      <c r="G253">
        <f t="shared" si="6"/>
        <v>246</v>
      </c>
      <c r="H253" t="s">
        <v>233</v>
      </c>
      <c r="J253">
        <f t="shared" si="7"/>
        <v>295</v>
      </c>
      <c r="K253">
        <v>20</v>
      </c>
      <c r="M253">
        <v>295</v>
      </c>
      <c r="N253">
        <v>10</v>
      </c>
    </row>
    <row r="254" spans="7:14" customFormat="1" x14ac:dyDescent="0.25">
      <c r="G254">
        <f t="shared" si="6"/>
        <v>247</v>
      </c>
      <c r="H254" t="s">
        <v>233</v>
      </c>
      <c r="J254">
        <f t="shared" si="7"/>
        <v>296</v>
      </c>
      <c r="K254">
        <v>20</v>
      </c>
      <c r="M254">
        <v>296</v>
      </c>
      <c r="N254">
        <v>10</v>
      </c>
    </row>
    <row r="255" spans="7:14" customFormat="1" x14ac:dyDescent="0.25">
      <c r="G255">
        <f t="shared" si="6"/>
        <v>248</v>
      </c>
      <c r="H255" t="s">
        <v>233</v>
      </c>
      <c r="J255">
        <f t="shared" si="7"/>
        <v>297</v>
      </c>
      <c r="K255">
        <v>20</v>
      </c>
      <c r="M255">
        <v>297</v>
      </c>
      <c r="N255">
        <v>10</v>
      </c>
    </row>
    <row r="256" spans="7:14" customFormat="1" x14ac:dyDescent="0.25">
      <c r="G256">
        <f t="shared" si="6"/>
        <v>249</v>
      </c>
      <c r="H256" t="s">
        <v>233</v>
      </c>
      <c r="J256">
        <f t="shared" si="7"/>
        <v>298</v>
      </c>
      <c r="K256">
        <v>20</v>
      </c>
      <c r="M256">
        <v>298</v>
      </c>
      <c r="N256">
        <v>10</v>
      </c>
    </row>
    <row r="257" spans="7:14" customFormat="1" x14ac:dyDescent="0.25">
      <c r="G257">
        <f t="shared" si="6"/>
        <v>250</v>
      </c>
      <c r="H257" t="s">
        <v>234</v>
      </c>
      <c r="J257">
        <f t="shared" si="7"/>
        <v>299</v>
      </c>
      <c r="K257">
        <v>20</v>
      </c>
      <c r="M257">
        <v>299</v>
      </c>
      <c r="N257">
        <v>10</v>
      </c>
    </row>
    <row r="258" spans="7:14" customFormat="1" x14ac:dyDescent="0.25">
      <c r="G258">
        <f t="shared" si="6"/>
        <v>251</v>
      </c>
      <c r="H258" t="s">
        <v>234</v>
      </c>
      <c r="J258">
        <f t="shared" si="7"/>
        <v>300</v>
      </c>
      <c r="K258">
        <v>20</v>
      </c>
      <c r="M258">
        <v>300</v>
      </c>
      <c r="N258">
        <v>10</v>
      </c>
    </row>
    <row r="259" spans="7:14" customFormat="1" x14ac:dyDescent="0.25">
      <c r="G259">
        <f t="shared" si="6"/>
        <v>252</v>
      </c>
      <c r="H259" t="s">
        <v>234</v>
      </c>
      <c r="J259">
        <f t="shared" si="7"/>
        <v>301</v>
      </c>
      <c r="K259">
        <v>20</v>
      </c>
      <c r="M259">
        <v>301</v>
      </c>
      <c r="N259">
        <v>10</v>
      </c>
    </row>
    <row r="260" spans="7:14" customFormat="1" x14ac:dyDescent="0.25">
      <c r="G260">
        <f t="shared" si="6"/>
        <v>253</v>
      </c>
      <c r="H260" t="s">
        <v>234</v>
      </c>
      <c r="J260">
        <f t="shared" si="7"/>
        <v>302</v>
      </c>
      <c r="K260">
        <v>20</v>
      </c>
      <c r="M260">
        <v>302</v>
      </c>
      <c r="N260">
        <v>10</v>
      </c>
    </row>
    <row r="261" spans="7:14" customFormat="1" x14ac:dyDescent="0.25">
      <c r="G261">
        <f t="shared" si="6"/>
        <v>254</v>
      </c>
      <c r="H261" t="s">
        <v>234</v>
      </c>
      <c r="J261">
        <f t="shared" si="7"/>
        <v>303</v>
      </c>
      <c r="K261">
        <v>20</v>
      </c>
      <c r="M261">
        <v>303</v>
      </c>
      <c r="N261">
        <v>10</v>
      </c>
    </row>
    <row r="262" spans="7:14" customFormat="1" x14ac:dyDescent="0.25">
      <c r="G262">
        <f t="shared" si="6"/>
        <v>255</v>
      </c>
      <c r="H262" t="s">
        <v>234</v>
      </c>
      <c r="J262">
        <f t="shared" si="7"/>
        <v>304</v>
      </c>
      <c r="K262">
        <v>20</v>
      </c>
      <c r="M262">
        <v>304</v>
      </c>
      <c r="N262">
        <v>10</v>
      </c>
    </row>
    <row r="263" spans="7:14" customFormat="1" x14ac:dyDescent="0.25">
      <c r="G263">
        <f t="shared" si="6"/>
        <v>256</v>
      </c>
      <c r="H263" t="s">
        <v>234</v>
      </c>
      <c r="J263">
        <f t="shared" si="7"/>
        <v>305</v>
      </c>
      <c r="K263">
        <v>20</v>
      </c>
      <c r="M263">
        <v>305</v>
      </c>
      <c r="N263">
        <v>10</v>
      </c>
    </row>
    <row r="264" spans="7:14" customFormat="1" x14ac:dyDescent="0.25">
      <c r="G264">
        <f t="shared" si="6"/>
        <v>257</v>
      </c>
      <c r="H264" t="s">
        <v>234</v>
      </c>
      <c r="J264">
        <f t="shared" si="7"/>
        <v>306</v>
      </c>
      <c r="K264">
        <v>20</v>
      </c>
      <c r="M264">
        <v>306</v>
      </c>
      <c r="N264">
        <v>10</v>
      </c>
    </row>
    <row r="265" spans="7:14" customFormat="1" x14ac:dyDescent="0.25">
      <c r="G265">
        <f t="shared" si="6"/>
        <v>258</v>
      </c>
      <c r="H265" t="s">
        <v>234</v>
      </c>
      <c r="J265">
        <f t="shared" si="7"/>
        <v>307</v>
      </c>
      <c r="K265">
        <v>20</v>
      </c>
      <c r="M265">
        <v>307</v>
      </c>
      <c r="N265">
        <v>10</v>
      </c>
    </row>
    <row r="266" spans="7:14" customFormat="1" x14ac:dyDescent="0.25">
      <c r="G266">
        <f t="shared" ref="G266:G329" si="8">+G265+1</f>
        <v>259</v>
      </c>
      <c r="H266" t="s">
        <v>234</v>
      </c>
      <c r="J266">
        <f t="shared" si="7"/>
        <v>308</v>
      </c>
      <c r="K266">
        <v>20</v>
      </c>
      <c r="M266">
        <v>308</v>
      </c>
      <c r="N266">
        <v>10</v>
      </c>
    </row>
    <row r="267" spans="7:14" customFormat="1" x14ac:dyDescent="0.25">
      <c r="G267">
        <f t="shared" si="8"/>
        <v>260</v>
      </c>
      <c r="H267" t="s">
        <v>234</v>
      </c>
      <c r="J267">
        <f t="shared" si="7"/>
        <v>309</v>
      </c>
      <c r="K267">
        <v>20</v>
      </c>
      <c r="M267">
        <v>309</v>
      </c>
      <c r="N267">
        <v>10</v>
      </c>
    </row>
    <row r="268" spans="7:14" customFormat="1" x14ac:dyDescent="0.25">
      <c r="G268">
        <f t="shared" si="8"/>
        <v>261</v>
      </c>
      <c r="H268" t="s">
        <v>234</v>
      </c>
      <c r="J268">
        <f t="shared" si="7"/>
        <v>310</v>
      </c>
      <c r="K268">
        <v>20</v>
      </c>
      <c r="M268">
        <v>310</v>
      </c>
      <c r="N268">
        <v>10</v>
      </c>
    </row>
    <row r="269" spans="7:14" customFormat="1" x14ac:dyDescent="0.25">
      <c r="G269">
        <f t="shared" si="8"/>
        <v>262</v>
      </c>
      <c r="H269" t="s">
        <v>234</v>
      </c>
      <c r="J269">
        <f t="shared" si="7"/>
        <v>311</v>
      </c>
      <c r="K269">
        <v>20</v>
      </c>
      <c r="M269">
        <v>311</v>
      </c>
      <c r="N269">
        <v>10</v>
      </c>
    </row>
    <row r="270" spans="7:14" customFormat="1" x14ac:dyDescent="0.25">
      <c r="G270">
        <f t="shared" si="8"/>
        <v>263</v>
      </c>
      <c r="H270" t="s">
        <v>234</v>
      </c>
      <c r="J270">
        <f t="shared" si="7"/>
        <v>312</v>
      </c>
      <c r="K270">
        <v>20</v>
      </c>
      <c r="M270">
        <v>312</v>
      </c>
      <c r="N270">
        <v>10</v>
      </c>
    </row>
    <row r="271" spans="7:14" customFormat="1" x14ac:dyDescent="0.25">
      <c r="G271">
        <f t="shared" si="8"/>
        <v>264</v>
      </c>
      <c r="H271" t="s">
        <v>234</v>
      </c>
      <c r="J271">
        <f t="shared" si="7"/>
        <v>313</v>
      </c>
      <c r="K271">
        <v>20</v>
      </c>
      <c r="M271">
        <v>313</v>
      </c>
      <c r="N271">
        <v>10</v>
      </c>
    </row>
    <row r="272" spans="7:14" customFormat="1" x14ac:dyDescent="0.25">
      <c r="G272">
        <f t="shared" si="8"/>
        <v>265</v>
      </c>
      <c r="H272" t="s">
        <v>234</v>
      </c>
      <c r="J272">
        <f t="shared" si="7"/>
        <v>314</v>
      </c>
      <c r="K272">
        <v>20</v>
      </c>
      <c r="M272">
        <v>314</v>
      </c>
      <c r="N272">
        <v>10</v>
      </c>
    </row>
    <row r="273" spans="7:14" customFormat="1" x14ac:dyDescent="0.25">
      <c r="G273">
        <f t="shared" si="8"/>
        <v>266</v>
      </c>
      <c r="H273" t="s">
        <v>234</v>
      </c>
      <c r="J273">
        <f t="shared" si="7"/>
        <v>315</v>
      </c>
      <c r="K273">
        <v>20</v>
      </c>
      <c r="M273">
        <v>315</v>
      </c>
      <c r="N273">
        <v>10</v>
      </c>
    </row>
    <row r="274" spans="7:14" customFormat="1" x14ac:dyDescent="0.25">
      <c r="G274">
        <f t="shared" si="8"/>
        <v>267</v>
      </c>
      <c r="H274" t="s">
        <v>234</v>
      </c>
      <c r="J274">
        <f t="shared" si="7"/>
        <v>316</v>
      </c>
      <c r="K274">
        <v>20</v>
      </c>
      <c r="M274">
        <v>316</v>
      </c>
      <c r="N274">
        <v>10</v>
      </c>
    </row>
    <row r="275" spans="7:14" customFormat="1" x14ac:dyDescent="0.25">
      <c r="G275">
        <f t="shared" si="8"/>
        <v>268</v>
      </c>
      <c r="H275" t="s">
        <v>234</v>
      </c>
      <c r="J275">
        <f t="shared" si="7"/>
        <v>317</v>
      </c>
      <c r="K275">
        <v>20</v>
      </c>
      <c r="M275">
        <v>317</v>
      </c>
      <c r="N275">
        <v>10</v>
      </c>
    </row>
    <row r="276" spans="7:14" customFormat="1" x14ac:dyDescent="0.25">
      <c r="G276">
        <f t="shared" si="8"/>
        <v>269</v>
      </c>
      <c r="H276" t="s">
        <v>234</v>
      </c>
      <c r="J276">
        <f t="shared" si="7"/>
        <v>318</v>
      </c>
      <c r="K276">
        <v>20</v>
      </c>
      <c r="M276">
        <v>318</v>
      </c>
      <c r="N276">
        <v>10</v>
      </c>
    </row>
    <row r="277" spans="7:14" customFormat="1" x14ac:dyDescent="0.25">
      <c r="G277">
        <f t="shared" si="8"/>
        <v>270</v>
      </c>
      <c r="H277" t="s">
        <v>234</v>
      </c>
      <c r="J277">
        <f t="shared" si="7"/>
        <v>319</v>
      </c>
      <c r="K277">
        <v>20</v>
      </c>
      <c r="M277">
        <v>319</v>
      </c>
      <c r="N277">
        <v>10</v>
      </c>
    </row>
    <row r="278" spans="7:14" customFormat="1" x14ac:dyDescent="0.25">
      <c r="G278">
        <f t="shared" si="8"/>
        <v>271</v>
      </c>
      <c r="H278" t="s">
        <v>234</v>
      </c>
      <c r="J278">
        <f t="shared" si="7"/>
        <v>320</v>
      </c>
      <c r="K278">
        <v>20</v>
      </c>
      <c r="M278">
        <v>320</v>
      </c>
      <c r="N278">
        <v>10</v>
      </c>
    </row>
    <row r="279" spans="7:14" customFormat="1" x14ac:dyDescent="0.25">
      <c r="G279">
        <f t="shared" si="8"/>
        <v>272</v>
      </c>
      <c r="H279" t="s">
        <v>234</v>
      </c>
      <c r="J279">
        <f t="shared" si="7"/>
        <v>321</v>
      </c>
      <c r="K279">
        <v>20</v>
      </c>
      <c r="M279">
        <v>321</v>
      </c>
      <c r="N279">
        <v>10</v>
      </c>
    </row>
    <row r="280" spans="7:14" customFormat="1" x14ac:dyDescent="0.25">
      <c r="G280">
        <f t="shared" si="8"/>
        <v>273</v>
      </c>
      <c r="H280" t="s">
        <v>234</v>
      </c>
      <c r="J280">
        <f t="shared" si="7"/>
        <v>322</v>
      </c>
      <c r="K280">
        <v>20</v>
      </c>
      <c r="M280">
        <v>322</v>
      </c>
      <c r="N280">
        <v>10</v>
      </c>
    </row>
    <row r="281" spans="7:14" customFormat="1" x14ac:dyDescent="0.25">
      <c r="G281">
        <f t="shared" si="8"/>
        <v>274</v>
      </c>
      <c r="H281" t="s">
        <v>234</v>
      </c>
      <c r="J281">
        <f t="shared" si="7"/>
        <v>323</v>
      </c>
      <c r="K281">
        <v>20</v>
      </c>
      <c r="M281">
        <v>323</v>
      </c>
      <c r="N281">
        <v>10</v>
      </c>
    </row>
    <row r="282" spans="7:14" customFormat="1" x14ac:dyDescent="0.25">
      <c r="G282">
        <f t="shared" si="8"/>
        <v>275</v>
      </c>
      <c r="H282" t="s">
        <v>234</v>
      </c>
      <c r="J282">
        <f t="shared" si="7"/>
        <v>324</v>
      </c>
      <c r="K282">
        <v>20</v>
      </c>
      <c r="M282">
        <v>324</v>
      </c>
      <c r="N282">
        <v>10</v>
      </c>
    </row>
    <row r="283" spans="7:14" customFormat="1" x14ac:dyDescent="0.25">
      <c r="G283">
        <f t="shared" si="8"/>
        <v>276</v>
      </c>
      <c r="H283" t="s">
        <v>234</v>
      </c>
      <c r="J283">
        <f t="shared" si="7"/>
        <v>325</v>
      </c>
      <c r="K283">
        <v>20</v>
      </c>
      <c r="M283">
        <v>325</v>
      </c>
      <c r="N283">
        <v>10</v>
      </c>
    </row>
    <row r="284" spans="7:14" customFormat="1" x14ac:dyDescent="0.25">
      <c r="G284">
        <f t="shared" si="8"/>
        <v>277</v>
      </c>
      <c r="H284" t="s">
        <v>234</v>
      </c>
      <c r="J284">
        <f t="shared" si="7"/>
        <v>326</v>
      </c>
      <c r="K284">
        <v>20</v>
      </c>
      <c r="M284">
        <v>326</v>
      </c>
      <c r="N284">
        <v>10</v>
      </c>
    </row>
    <row r="285" spans="7:14" customFormat="1" x14ac:dyDescent="0.25">
      <c r="G285">
        <f t="shared" si="8"/>
        <v>278</v>
      </c>
      <c r="H285" t="s">
        <v>234</v>
      </c>
      <c r="J285">
        <f t="shared" si="7"/>
        <v>327</v>
      </c>
      <c r="K285">
        <v>20</v>
      </c>
      <c r="M285">
        <v>327</v>
      </c>
      <c r="N285">
        <v>10</v>
      </c>
    </row>
    <row r="286" spans="7:14" customFormat="1" x14ac:dyDescent="0.25">
      <c r="G286">
        <f t="shared" si="8"/>
        <v>279</v>
      </c>
      <c r="H286" t="s">
        <v>234</v>
      </c>
      <c r="J286">
        <f t="shared" si="7"/>
        <v>328</v>
      </c>
      <c r="K286">
        <v>20</v>
      </c>
      <c r="M286">
        <v>328</v>
      </c>
      <c r="N286">
        <v>10</v>
      </c>
    </row>
    <row r="287" spans="7:14" customFormat="1" x14ac:dyDescent="0.25">
      <c r="G287">
        <f t="shared" si="8"/>
        <v>280</v>
      </c>
      <c r="H287" t="s">
        <v>234</v>
      </c>
      <c r="J287">
        <f t="shared" si="7"/>
        <v>329</v>
      </c>
      <c r="K287">
        <v>20</v>
      </c>
      <c r="M287">
        <v>329</v>
      </c>
      <c r="N287">
        <v>10</v>
      </c>
    </row>
    <row r="288" spans="7:14" customFormat="1" x14ac:dyDescent="0.25">
      <c r="G288">
        <f t="shared" si="8"/>
        <v>281</v>
      </c>
      <c r="H288" t="s">
        <v>234</v>
      </c>
      <c r="J288">
        <f t="shared" si="7"/>
        <v>330</v>
      </c>
      <c r="K288">
        <v>20</v>
      </c>
      <c r="M288">
        <v>330</v>
      </c>
      <c r="N288">
        <v>10</v>
      </c>
    </row>
    <row r="289" spans="7:14" customFormat="1" x14ac:dyDescent="0.25">
      <c r="G289">
        <f t="shared" si="8"/>
        <v>282</v>
      </c>
      <c r="H289" t="s">
        <v>234</v>
      </c>
      <c r="J289">
        <f t="shared" si="7"/>
        <v>331</v>
      </c>
      <c r="K289">
        <v>20</v>
      </c>
      <c r="M289">
        <v>331</v>
      </c>
      <c r="N289">
        <v>10</v>
      </c>
    </row>
    <row r="290" spans="7:14" customFormat="1" x14ac:dyDescent="0.25">
      <c r="G290">
        <f t="shared" si="8"/>
        <v>283</v>
      </c>
      <c r="H290" t="s">
        <v>234</v>
      </c>
      <c r="J290">
        <f t="shared" si="7"/>
        <v>332</v>
      </c>
      <c r="K290">
        <v>20</v>
      </c>
      <c r="M290">
        <v>332</v>
      </c>
      <c r="N290">
        <v>10</v>
      </c>
    </row>
    <row r="291" spans="7:14" customFormat="1" x14ac:dyDescent="0.25">
      <c r="G291">
        <f t="shared" si="8"/>
        <v>284</v>
      </c>
      <c r="H291" t="s">
        <v>234</v>
      </c>
      <c r="J291">
        <f t="shared" si="7"/>
        <v>333</v>
      </c>
      <c r="K291">
        <v>20</v>
      </c>
      <c r="M291">
        <v>333</v>
      </c>
      <c r="N291">
        <v>10</v>
      </c>
    </row>
    <row r="292" spans="7:14" customFormat="1" x14ac:dyDescent="0.25">
      <c r="G292">
        <f t="shared" si="8"/>
        <v>285</v>
      </c>
      <c r="H292" t="s">
        <v>234</v>
      </c>
      <c r="J292">
        <f t="shared" si="7"/>
        <v>334</v>
      </c>
      <c r="K292">
        <v>20</v>
      </c>
      <c r="M292">
        <v>334</v>
      </c>
      <c r="N292">
        <v>10</v>
      </c>
    </row>
    <row r="293" spans="7:14" customFormat="1" x14ac:dyDescent="0.25">
      <c r="G293">
        <f t="shared" si="8"/>
        <v>286</v>
      </c>
      <c r="H293" t="s">
        <v>234</v>
      </c>
      <c r="J293">
        <f t="shared" si="7"/>
        <v>335</v>
      </c>
      <c r="K293">
        <v>20</v>
      </c>
      <c r="M293">
        <v>335</v>
      </c>
      <c r="N293">
        <v>10</v>
      </c>
    </row>
    <row r="294" spans="7:14" customFormat="1" x14ac:dyDescent="0.25">
      <c r="G294">
        <f t="shared" si="8"/>
        <v>287</v>
      </c>
      <c r="H294" t="s">
        <v>234</v>
      </c>
      <c r="J294">
        <f t="shared" si="7"/>
        <v>336</v>
      </c>
      <c r="K294">
        <v>20</v>
      </c>
      <c r="M294">
        <v>336</v>
      </c>
      <c r="N294">
        <v>10</v>
      </c>
    </row>
    <row r="295" spans="7:14" customFormat="1" x14ac:dyDescent="0.25">
      <c r="G295">
        <f t="shared" si="8"/>
        <v>288</v>
      </c>
      <c r="H295" t="s">
        <v>234</v>
      </c>
      <c r="J295">
        <f t="shared" si="7"/>
        <v>337</v>
      </c>
      <c r="K295">
        <v>20</v>
      </c>
      <c r="M295">
        <v>337</v>
      </c>
      <c r="N295">
        <v>10</v>
      </c>
    </row>
    <row r="296" spans="7:14" customFormat="1" x14ac:dyDescent="0.25">
      <c r="G296">
        <f t="shared" si="8"/>
        <v>289</v>
      </c>
      <c r="H296" t="s">
        <v>234</v>
      </c>
      <c r="J296">
        <f t="shared" si="7"/>
        <v>338</v>
      </c>
      <c r="K296">
        <v>20</v>
      </c>
      <c r="M296">
        <v>338</v>
      </c>
      <c r="N296">
        <v>10</v>
      </c>
    </row>
    <row r="297" spans="7:14" customFormat="1" x14ac:dyDescent="0.25">
      <c r="G297">
        <f t="shared" si="8"/>
        <v>290</v>
      </c>
      <c r="H297" t="s">
        <v>234</v>
      </c>
      <c r="J297">
        <f t="shared" si="7"/>
        <v>339</v>
      </c>
      <c r="K297">
        <v>20</v>
      </c>
      <c r="M297">
        <v>339</v>
      </c>
      <c r="N297">
        <v>10</v>
      </c>
    </row>
    <row r="298" spans="7:14" customFormat="1" x14ac:dyDescent="0.25">
      <c r="G298">
        <f t="shared" si="8"/>
        <v>291</v>
      </c>
      <c r="H298" t="s">
        <v>234</v>
      </c>
      <c r="J298">
        <f t="shared" si="7"/>
        <v>340</v>
      </c>
      <c r="K298">
        <v>20</v>
      </c>
      <c r="M298">
        <v>340</v>
      </c>
      <c r="N298">
        <v>10</v>
      </c>
    </row>
    <row r="299" spans="7:14" customFormat="1" x14ac:dyDescent="0.25">
      <c r="G299">
        <f t="shared" si="8"/>
        <v>292</v>
      </c>
      <c r="H299" t="s">
        <v>234</v>
      </c>
      <c r="J299">
        <f t="shared" si="7"/>
        <v>341</v>
      </c>
      <c r="K299">
        <v>20</v>
      </c>
      <c r="M299">
        <v>341</v>
      </c>
      <c r="N299">
        <v>10</v>
      </c>
    </row>
    <row r="300" spans="7:14" customFormat="1" x14ac:dyDescent="0.25">
      <c r="G300">
        <f t="shared" si="8"/>
        <v>293</v>
      </c>
      <c r="H300" t="s">
        <v>234</v>
      </c>
      <c r="J300">
        <f t="shared" si="7"/>
        <v>342</v>
      </c>
      <c r="K300">
        <v>20</v>
      </c>
      <c r="M300">
        <v>342</v>
      </c>
      <c r="N300">
        <v>10</v>
      </c>
    </row>
    <row r="301" spans="7:14" customFormat="1" x14ac:dyDescent="0.25">
      <c r="G301">
        <f t="shared" si="8"/>
        <v>294</v>
      </c>
      <c r="H301" t="s">
        <v>234</v>
      </c>
      <c r="J301">
        <f t="shared" si="7"/>
        <v>343</v>
      </c>
      <c r="K301">
        <v>20</v>
      </c>
      <c r="M301">
        <v>343</v>
      </c>
      <c r="N301">
        <v>10</v>
      </c>
    </row>
    <row r="302" spans="7:14" customFormat="1" x14ac:dyDescent="0.25">
      <c r="G302">
        <f t="shared" si="8"/>
        <v>295</v>
      </c>
      <c r="H302" t="s">
        <v>234</v>
      </c>
      <c r="J302">
        <f t="shared" si="7"/>
        <v>344</v>
      </c>
      <c r="K302">
        <v>20</v>
      </c>
      <c r="M302">
        <v>344</v>
      </c>
      <c r="N302">
        <v>10</v>
      </c>
    </row>
    <row r="303" spans="7:14" customFormat="1" x14ac:dyDescent="0.25">
      <c r="G303">
        <f t="shared" si="8"/>
        <v>296</v>
      </c>
      <c r="H303" t="s">
        <v>234</v>
      </c>
      <c r="J303">
        <f t="shared" si="7"/>
        <v>345</v>
      </c>
      <c r="K303">
        <v>20</v>
      </c>
      <c r="M303">
        <v>345</v>
      </c>
      <c r="N303">
        <v>10</v>
      </c>
    </row>
    <row r="304" spans="7:14" customFormat="1" x14ac:dyDescent="0.25">
      <c r="G304">
        <f t="shared" si="8"/>
        <v>297</v>
      </c>
      <c r="H304" t="s">
        <v>234</v>
      </c>
      <c r="J304">
        <f t="shared" si="7"/>
        <v>346</v>
      </c>
      <c r="K304">
        <v>20</v>
      </c>
      <c r="M304">
        <v>346</v>
      </c>
      <c r="N304">
        <v>10</v>
      </c>
    </row>
    <row r="305" spans="7:14" customFormat="1" x14ac:dyDescent="0.25">
      <c r="G305">
        <f t="shared" si="8"/>
        <v>298</v>
      </c>
      <c r="H305" t="s">
        <v>234</v>
      </c>
      <c r="J305">
        <f t="shared" si="7"/>
        <v>347</v>
      </c>
      <c r="K305">
        <v>20</v>
      </c>
      <c r="M305">
        <v>347</v>
      </c>
      <c r="N305">
        <v>10</v>
      </c>
    </row>
    <row r="306" spans="7:14" customFormat="1" x14ac:dyDescent="0.25">
      <c r="G306">
        <f t="shared" si="8"/>
        <v>299</v>
      </c>
      <c r="H306" t="s">
        <v>234</v>
      </c>
      <c r="J306">
        <f t="shared" si="7"/>
        <v>348</v>
      </c>
      <c r="K306">
        <v>20</v>
      </c>
      <c r="M306">
        <v>348</v>
      </c>
      <c r="N306">
        <v>10</v>
      </c>
    </row>
    <row r="307" spans="7:14" customFormat="1" x14ac:dyDescent="0.25">
      <c r="G307">
        <f t="shared" si="8"/>
        <v>300</v>
      </c>
      <c r="H307" t="s">
        <v>234</v>
      </c>
      <c r="J307">
        <f t="shared" si="7"/>
        <v>349</v>
      </c>
      <c r="K307">
        <v>20</v>
      </c>
      <c r="M307">
        <v>349</v>
      </c>
      <c r="N307">
        <v>10</v>
      </c>
    </row>
    <row r="308" spans="7:14" customFormat="1" x14ac:dyDescent="0.25">
      <c r="G308">
        <f t="shared" si="8"/>
        <v>301</v>
      </c>
      <c r="H308" t="s">
        <v>234</v>
      </c>
      <c r="J308">
        <f t="shared" si="7"/>
        <v>350</v>
      </c>
      <c r="K308">
        <v>18</v>
      </c>
      <c r="M308">
        <v>350</v>
      </c>
      <c r="N308">
        <v>9</v>
      </c>
    </row>
    <row r="309" spans="7:14" customFormat="1" x14ac:dyDescent="0.25">
      <c r="G309">
        <f t="shared" si="8"/>
        <v>302</v>
      </c>
      <c r="H309" t="s">
        <v>234</v>
      </c>
      <c r="J309">
        <f t="shared" si="7"/>
        <v>351</v>
      </c>
      <c r="K309">
        <v>18</v>
      </c>
      <c r="M309">
        <v>351</v>
      </c>
      <c r="N309">
        <v>9</v>
      </c>
    </row>
    <row r="310" spans="7:14" customFormat="1" x14ac:dyDescent="0.25">
      <c r="G310">
        <f t="shared" si="8"/>
        <v>303</v>
      </c>
      <c r="H310" t="s">
        <v>234</v>
      </c>
      <c r="J310">
        <f t="shared" si="7"/>
        <v>352</v>
      </c>
      <c r="K310">
        <v>18</v>
      </c>
      <c r="M310">
        <v>352</v>
      </c>
      <c r="N310">
        <v>9</v>
      </c>
    </row>
    <row r="311" spans="7:14" customFormat="1" x14ac:dyDescent="0.25">
      <c r="G311">
        <f t="shared" si="8"/>
        <v>304</v>
      </c>
      <c r="H311" t="s">
        <v>234</v>
      </c>
      <c r="J311">
        <f t="shared" si="7"/>
        <v>353</v>
      </c>
      <c r="K311">
        <v>18</v>
      </c>
      <c r="M311">
        <v>353</v>
      </c>
      <c r="N311">
        <v>9</v>
      </c>
    </row>
    <row r="312" spans="7:14" customFormat="1" x14ac:dyDescent="0.25">
      <c r="G312">
        <f t="shared" si="8"/>
        <v>305</v>
      </c>
      <c r="H312" t="s">
        <v>234</v>
      </c>
      <c r="J312">
        <f t="shared" si="7"/>
        <v>354</v>
      </c>
      <c r="K312">
        <v>18</v>
      </c>
      <c r="M312">
        <v>354</v>
      </c>
      <c r="N312">
        <v>9</v>
      </c>
    </row>
    <row r="313" spans="7:14" customFormat="1" x14ac:dyDescent="0.25">
      <c r="G313">
        <f t="shared" si="8"/>
        <v>306</v>
      </c>
      <c r="H313" t="s">
        <v>234</v>
      </c>
      <c r="J313">
        <f t="shared" si="7"/>
        <v>355</v>
      </c>
      <c r="K313">
        <v>18</v>
      </c>
      <c r="M313">
        <v>355</v>
      </c>
      <c r="N313">
        <v>9</v>
      </c>
    </row>
    <row r="314" spans="7:14" customFormat="1" x14ac:dyDescent="0.25">
      <c r="G314">
        <f t="shared" si="8"/>
        <v>307</v>
      </c>
      <c r="H314" t="s">
        <v>234</v>
      </c>
      <c r="J314">
        <f t="shared" si="7"/>
        <v>356</v>
      </c>
      <c r="K314">
        <v>18</v>
      </c>
      <c r="M314">
        <v>356</v>
      </c>
      <c r="N314">
        <v>9</v>
      </c>
    </row>
    <row r="315" spans="7:14" customFormat="1" x14ac:dyDescent="0.25">
      <c r="G315">
        <f t="shared" si="8"/>
        <v>308</v>
      </c>
      <c r="H315" t="s">
        <v>234</v>
      </c>
      <c r="J315">
        <f t="shared" ref="J315:J378" si="9">+J314+1</f>
        <v>357</v>
      </c>
      <c r="K315">
        <v>18</v>
      </c>
      <c r="M315">
        <v>357</v>
      </c>
      <c r="N315">
        <v>9</v>
      </c>
    </row>
    <row r="316" spans="7:14" customFormat="1" x14ac:dyDescent="0.25">
      <c r="G316">
        <f t="shared" si="8"/>
        <v>309</v>
      </c>
      <c r="H316" t="s">
        <v>234</v>
      </c>
      <c r="J316">
        <f t="shared" si="9"/>
        <v>358</v>
      </c>
      <c r="K316">
        <v>18</v>
      </c>
      <c r="M316">
        <v>358</v>
      </c>
      <c r="N316">
        <v>9</v>
      </c>
    </row>
    <row r="317" spans="7:14" customFormat="1" x14ac:dyDescent="0.25">
      <c r="G317">
        <f t="shared" si="8"/>
        <v>310</v>
      </c>
      <c r="H317" t="s">
        <v>234</v>
      </c>
      <c r="J317">
        <f t="shared" si="9"/>
        <v>359</v>
      </c>
      <c r="K317">
        <v>18</v>
      </c>
      <c r="M317">
        <v>359</v>
      </c>
      <c r="N317">
        <v>9</v>
      </c>
    </row>
    <row r="318" spans="7:14" customFormat="1" x14ac:dyDescent="0.25">
      <c r="G318">
        <f t="shared" si="8"/>
        <v>311</v>
      </c>
      <c r="H318" t="s">
        <v>234</v>
      </c>
      <c r="J318">
        <f t="shared" si="9"/>
        <v>360</v>
      </c>
      <c r="K318">
        <v>18</v>
      </c>
      <c r="M318">
        <v>360</v>
      </c>
      <c r="N318">
        <v>9</v>
      </c>
    </row>
    <row r="319" spans="7:14" customFormat="1" x14ac:dyDescent="0.25">
      <c r="G319">
        <f t="shared" si="8"/>
        <v>312</v>
      </c>
      <c r="H319" t="s">
        <v>234</v>
      </c>
      <c r="J319">
        <f t="shared" si="9"/>
        <v>361</v>
      </c>
      <c r="K319">
        <v>18</v>
      </c>
      <c r="M319">
        <v>361</v>
      </c>
      <c r="N319">
        <v>9</v>
      </c>
    </row>
    <row r="320" spans="7:14" customFormat="1" x14ac:dyDescent="0.25">
      <c r="G320">
        <f t="shared" si="8"/>
        <v>313</v>
      </c>
      <c r="H320" t="s">
        <v>234</v>
      </c>
      <c r="J320">
        <f t="shared" si="9"/>
        <v>362</v>
      </c>
      <c r="K320">
        <v>18</v>
      </c>
      <c r="M320">
        <v>362</v>
      </c>
      <c r="N320">
        <v>9</v>
      </c>
    </row>
    <row r="321" spans="7:14" customFormat="1" x14ac:dyDescent="0.25">
      <c r="G321">
        <f t="shared" si="8"/>
        <v>314</v>
      </c>
      <c r="H321" t="s">
        <v>234</v>
      </c>
      <c r="J321">
        <f t="shared" si="9"/>
        <v>363</v>
      </c>
      <c r="K321">
        <v>18</v>
      </c>
      <c r="M321">
        <v>363</v>
      </c>
      <c r="N321">
        <v>9</v>
      </c>
    </row>
    <row r="322" spans="7:14" customFormat="1" x14ac:dyDescent="0.25">
      <c r="G322">
        <f t="shared" si="8"/>
        <v>315</v>
      </c>
      <c r="H322" t="s">
        <v>234</v>
      </c>
      <c r="J322">
        <f t="shared" si="9"/>
        <v>364</v>
      </c>
      <c r="K322">
        <v>18</v>
      </c>
      <c r="M322">
        <v>364</v>
      </c>
      <c r="N322">
        <v>9</v>
      </c>
    </row>
    <row r="323" spans="7:14" customFormat="1" x14ac:dyDescent="0.25">
      <c r="G323">
        <f t="shared" si="8"/>
        <v>316</v>
      </c>
      <c r="H323" t="s">
        <v>234</v>
      </c>
      <c r="J323">
        <f t="shared" si="9"/>
        <v>365</v>
      </c>
      <c r="K323">
        <v>18</v>
      </c>
      <c r="M323">
        <v>365</v>
      </c>
      <c r="N323">
        <v>9</v>
      </c>
    </row>
    <row r="324" spans="7:14" customFormat="1" x14ac:dyDescent="0.25">
      <c r="G324">
        <f t="shared" si="8"/>
        <v>317</v>
      </c>
      <c r="H324" t="s">
        <v>234</v>
      </c>
      <c r="J324">
        <f t="shared" si="9"/>
        <v>366</v>
      </c>
      <c r="K324">
        <v>18</v>
      </c>
      <c r="M324">
        <v>366</v>
      </c>
      <c r="N324">
        <v>9</v>
      </c>
    </row>
    <row r="325" spans="7:14" customFormat="1" x14ac:dyDescent="0.25">
      <c r="G325">
        <f t="shared" si="8"/>
        <v>318</v>
      </c>
      <c r="H325" t="s">
        <v>234</v>
      </c>
      <c r="J325">
        <f t="shared" si="9"/>
        <v>367</v>
      </c>
      <c r="K325">
        <v>18</v>
      </c>
      <c r="M325">
        <v>367</v>
      </c>
      <c r="N325">
        <v>9</v>
      </c>
    </row>
    <row r="326" spans="7:14" customFormat="1" x14ac:dyDescent="0.25">
      <c r="G326">
        <f t="shared" si="8"/>
        <v>319</v>
      </c>
      <c r="H326" t="s">
        <v>234</v>
      </c>
      <c r="J326">
        <f t="shared" si="9"/>
        <v>368</v>
      </c>
      <c r="K326">
        <v>18</v>
      </c>
      <c r="M326">
        <v>368</v>
      </c>
      <c r="N326">
        <v>9</v>
      </c>
    </row>
    <row r="327" spans="7:14" customFormat="1" x14ac:dyDescent="0.25">
      <c r="G327">
        <f t="shared" si="8"/>
        <v>320</v>
      </c>
      <c r="H327" t="s">
        <v>234</v>
      </c>
      <c r="J327">
        <f t="shared" si="9"/>
        <v>369</v>
      </c>
      <c r="K327">
        <v>18</v>
      </c>
      <c r="M327">
        <v>369</v>
      </c>
      <c r="N327">
        <v>9</v>
      </c>
    </row>
    <row r="328" spans="7:14" customFormat="1" x14ac:dyDescent="0.25">
      <c r="G328">
        <f t="shared" si="8"/>
        <v>321</v>
      </c>
      <c r="H328" t="s">
        <v>234</v>
      </c>
      <c r="J328">
        <f t="shared" si="9"/>
        <v>370</v>
      </c>
      <c r="K328">
        <v>18</v>
      </c>
      <c r="M328">
        <v>370</v>
      </c>
      <c r="N328">
        <v>9</v>
      </c>
    </row>
    <row r="329" spans="7:14" customFormat="1" x14ac:dyDescent="0.25">
      <c r="G329">
        <f t="shared" si="8"/>
        <v>322</v>
      </c>
      <c r="H329" t="s">
        <v>234</v>
      </c>
      <c r="J329">
        <f t="shared" si="9"/>
        <v>371</v>
      </c>
      <c r="K329">
        <v>18</v>
      </c>
      <c r="M329">
        <v>371</v>
      </c>
      <c r="N329">
        <v>9</v>
      </c>
    </row>
    <row r="330" spans="7:14" customFormat="1" x14ac:dyDescent="0.25">
      <c r="G330">
        <f t="shared" ref="G330:G393" si="10">+G329+1</f>
        <v>323</v>
      </c>
      <c r="H330" t="s">
        <v>234</v>
      </c>
      <c r="J330">
        <f t="shared" si="9"/>
        <v>372</v>
      </c>
      <c r="K330">
        <v>18</v>
      </c>
      <c r="M330">
        <v>372</v>
      </c>
      <c r="N330">
        <v>9</v>
      </c>
    </row>
    <row r="331" spans="7:14" customFormat="1" x14ac:dyDescent="0.25">
      <c r="G331">
        <f t="shared" si="10"/>
        <v>324</v>
      </c>
      <c r="H331" t="s">
        <v>234</v>
      </c>
      <c r="J331">
        <f t="shared" si="9"/>
        <v>373</v>
      </c>
      <c r="K331">
        <v>18</v>
      </c>
      <c r="M331">
        <v>373</v>
      </c>
      <c r="N331">
        <v>9</v>
      </c>
    </row>
    <row r="332" spans="7:14" customFormat="1" x14ac:dyDescent="0.25">
      <c r="G332">
        <f t="shared" si="10"/>
        <v>325</v>
      </c>
      <c r="H332" t="s">
        <v>234</v>
      </c>
      <c r="J332">
        <f t="shared" si="9"/>
        <v>374</v>
      </c>
      <c r="K332">
        <v>18</v>
      </c>
      <c r="M332">
        <v>374</v>
      </c>
      <c r="N332">
        <v>9</v>
      </c>
    </row>
    <row r="333" spans="7:14" customFormat="1" x14ac:dyDescent="0.25">
      <c r="G333">
        <f t="shared" si="10"/>
        <v>326</v>
      </c>
      <c r="H333" t="s">
        <v>234</v>
      </c>
      <c r="J333">
        <f t="shared" si="9"/>
        <v>375</v>
      </c>
      <c r="K333">
        <v>18</v>
      </c>
      <c r="M333">
        <v>375</v>
      </c>
      <c r="N333">
        <v>9</v>
      </c>
    </row>
    <row r="334" spans="7:14" customFormat="1" x14ac:dyDescent="0.25">
      <c r="G334">
        <f t="shared" si="10"/>
        <v>327</v>
      </c>
      <c r="H334" t="s">
        <v>234</v>
      </c>
      <c r="J334">
        <f t="shared" si="9"/>
        <v>376</v>
      </c>
      <c r="K334">
        <v>18</v>
      </c>
      <c r="M334">
        <v>376</v>
      </c>
      <c r="N334">
        <v>9</v>
      </c>
    </row>
    <row r="335" spans="7:14" customFormat="1" x14ac:dyDescent="0.25">
      <c r="G335">
        <f t="shared" si="10"/>
        <v>328</v>
      </c>
      <c r="H335" t="s">
        <v>234</v>
      </c>
      <c r="J335">
        <f t="shared" si="9"/>
        <v>377</v>
      </c>
      <c r="K335">
        <v>18</v>
      </c>
      <c r="M335">
        <v>377</v>
      </c>
      <c r="N335">
        <v>9</v>
      </c>
    </row>
    <row r="336" spans="7:14" customFormat="1" x14ac:dyDescent="0.25">
      <c r="G336">
        <f t="shared" si="10"/>
        <v>329</v>
      </c>
      <c r="H336" t="s">
        <v>234</v>
      </c>
      <c r="J336">
        <f t="shared" si="9"/>
        <v>378</v>
      </c>
      <c r="K336">
        <v>18</v>
      </c>
      <c r="M336">
        <v>378</v>
      </c>
      <c r="N336">
        <v>9</v>
      </c>
    </row>
    <row r="337" spans="7:14" customFormat="1" x14ac:dyDescent="0.25">
      <c r="G337">
        <f t="shared" si="10"/>
        <v>330</v>
      </c>
      <c r="H337" t="s">
        <v>234</v>
      </c>
      <c r="J337">
        <f t="shared" si="9"/>
        <v>379</v>
      </c>
      <c r="K337">
        <v>18</v>
      </c>
      <c r="M337">
        <v>379</v>
      </c>
      <c r="N337">
        <v>9</v>
      </c>
    </row>
    <row r="338" spans="7:14" customFormat="1" x14ac:dyDescent="0.25">
      <c r="G338">
        <f t="shared" si="10"/>
        <v>331</v>
      </c>
      <c r="H338" t="s">
        <v>234</v>
      </c>
      <c r="J338">
        <f t="shared" si="9"/>
        <v>380</v>
      </c>
      <c r="K338">
        <v>18</v>
      </c>
      <c r="M338">
        <v>380</v>
      </c>
      <c r="N338">
        <v>9</v>
      </c>
    </row>
    <row r="339" spans="7:14" customFormat="1" x14ac:dyDescent="0.25">
      <c r="G339">
        <f t="shared" si="10"/>
        <v>332</v>
      </c>
      <c r="H339" t="s">
        <v>234</v>
      </c>
      <c r="J339">
        <f t="shared" si="9"/>
        <v>381</v>
      </c>
      <c r="K339">
        <v>18</v>
      </c>
      <c r="M339">
        <v>381</v>
      </c>
      <c r="N339">
        <v>9</v>
      </c>
    </row>
    <row r="340" spans="7:14" customFormat="1" x14ac:dyDescent="0.25">
      <c r="G340">
        <f t="shared" si="10"/>
        <v>333</v>
      </c>
      <c r="H340" t="s">
        <v>234</v>
      </c>
      <c r="J340">
        <f t="shared" si="9"/>
        <v>382</v>
      </c>
      <c r="K340">
        <v>18</v>
      </c>
      <c r="M340">
        <v>382</v>
      </c>
      <c r="N340">
        <v>9</v>
      </c>
    </row>
    <row r="341" spans="7:14" customFormat="1" x14ac:dyDescent="0.25">
      <c r="G341">
        <f t="shared" si="10"/>
        <v>334</v>
      </c>
      <c r="H341" t="s">
        <v>234</v>
      </c>
      <c r="J341">
        <f t="shared" si="9"/>
        <v>383</v>
      </c>
      <c r="K341">
        <v>18</v>
      </c>
      <c r="M341">
        <v>383</v>
      </c>
      <c r="N341">
        <v>9</v>
      </c>
    </row>
    <row r="342" spans="7:14" customFormat="1" x14ac:dyDescent="0.25">
      <c r="G342">
        <f t="shared" si="10"/>
        <v>335</v>
      </c>
      <c r="H342" t="s">
        <v>234</v>
      </c>
      <c r="J342">
        <f t="shared" si="9"/>
        <v>384</v>
      </c>
      <c r="K342">
        <v>18</v>
      </c>
      <c r="M342">
        <v>384</v>
      </c>
      <c r="N342">
        <v>9</v>
      </c>
    </row>
    <row r="343" spans="7:14" customFormat="1" x14ac:dyDescent="0.25">
      <c r="G343">
        <f t="shared" si="10"/>
        <v>336</v>
      </c>
      <c r="H343" t="s">
        <v>234</v>
      </c>
      <c r="J343">
        <f t="shared" si="9"/>
        <v>385</v>
      </c>
      <c r="K343">
        <v>18</v>
      </c>
      <c r="M343">
        <v>385</v>
      </c>
      <c r="N343">
        <v>9</v>
      </c>
    </row>
    <row r="344" spans="7:14" customFormat="1" x14ac:dyDescent="0.25">
      <c r="G344">
        <f t="shared" si="10"/>
        <v>337</v>
      </c>
      <c r="H344" t="s">
        <v>234</v>
      </c>
      <c r="J344">
        <f t="shared" si="9"/>
        <v>386</v>
      </c>
      <c r="K344">
        <v>18</v>
      </c>
      <c r="M344">
        <v>386</v>
      </c>
      <c r="N344">
        <v>9</v>
      </c>
    </row>
    <row r="345" spans="7:14" customFormat="1" x14ac:dyDescent="0.25">
      <c r="G345">
        <f t="shared" si="10"/>
        <v>338</v>
      </c>
      <c r="H345" t="s">
        <v>234</v>
      </c>
      <c r="J345">
        <f t="shared" si="9"/>
        <v>387</v>
      </c>
      <c r="K345">
        <v>18</v>
      </c>
      <c r="M345">
        <v>387</v>
      </c>
      <c r="N345">
        <v>9</v>
      </c>
    </row>
    <row r="346" spans="7:14" customFormat="1" x14ac:dyDescent="0.25">
      <c r="G346">
        <f t="shared" si="10"/>
        <v>339</v>
      </c>
      <c r="H346" t="s">
        <v>234</v>
      </c>
      <c r="J346">
        <f t="shared" si="9"/>
        <v>388</v>
      </c>
      <c r="K346">
        <v>18</v>
      </c>
      <c r="M346">
        <v>388</v>
      </c>
      <c r="N346">
        <v>9</v>
      </c>
    </row>
    <row r="347" spans="7:14" customFormat="1" x14ac:dyDescent="0.25">
      <c r="G347">
        <f t="shared" si="10"/>
        <v>340</v>
      </c>
      <c r="H347" t="s">
        <v>234</v>
      </c>
      <c r="J347">
        <f t="shared" si="9"/>
        <v>389</v>
      </c>
      <c r="K347">
        <v>18</v>
      </c>
      <c r="M347">
        <v>389</v>
      </c>
      <c r="N347">
        <v>9</v>
      </c>
    </row>
    <row r="348" spans="7:14" customFormat="1" x14ac:dyDescent="0.25">
      <c r="G348">
        <f t="shared" si="10"/>
        <v>341</v>
      </c>
      <c r="H348" t="s">
        <v>234</v>
      </c>
      <c r="J348">
        <f t="shared" si="9"/>
        <v>390</v>
      </c>
      <c r="K348">
        <v>18</v>
      </c>
      <c r="M348">
        <v>390</v>
      </c>
      <c r="N348">
        <v>9</v>
      </c>
    </row>
    <row r="349" spans="7:14" customFormat="1" x14ac:dyDescent="0.25">
      <c r="G349">
        <f t="shared" si="10"/>
        <v>342</v>
      </c>
      <c r="H349" t="s">
        <v>234</v>
      </c>
      <c r="J349">
        <f t="shared" si="9"/>
        <v>391</v>
      </c>
      <c r="K349">
        <v>18</v>
      </c>
      <c r="M349">
        <v>391</v>
      </c>
      <c r="N349">
        <v>9</v>
      </c>
    </row>
    <row r="350" spans="7:14" customFormat="1" x14ac:dyDescent="0.25">
      <c r="G350">
        <f t="shared" si="10"/>
        <v>343</v>
      </c>
      <c r="H350" t="s">
        <v>234</v>
      </c>
      <c r="J350">
        <f t="shared" si="9"/>
        <v>392</v>
      </c>
      <c r="K350">
        <v>18</v>
      </c>
      <c r="M350">
        <v>392</v>
      </c>
      <c r="N350">
        <v>9</v>
      </c>
    </row>
    <row r="351" spans="7:14" customFormat="1" x14ac:dyDescent="0.25">
      <c r="G351">
        <f t="shared" si="10"/>
        <v>344</v>
      </c>
      <c r="H351" t="s">
        <v>234</v>
      </c>
      <c r="J351">
        <f t="shared" si="9"/>
        <v>393</v>
      </c>
      <c r="K351">
        <v>18</v>
      </c>
      <c r="M351">
        <v>393</v>
      </c>
      <c r="N351">
        <v>9</v>
      </c>
    </row>
    <row r="352" spans="7:14" customFormat="1" x14ac:dyDescent="0.25">
      <c r="G352">
        <f t="shared" si="10"/>
        <v>345</v>
      </c>
      <c r="H352" t="s">
        <v>234</v>
      </c>
      <c r="J352">
        <f t="shared" si="9"/>
        <v>394</v>
      </c>
      <c r="K352">
        <v>18</v>
      </c>
      <c r="M352">
        <v>394</v>
      </c>
      <c r="N352">
        <v>9</v>
      </c>
    </row>
    <row r="353" spans="7:14" customFormat="1" x14ac:dyDescent="0.25">
      <c r="G353">
        <f t="shared" si="10"/>
        <v>346</v>
      </c>
      <c r="H353" t="s">
        <v>234</v>
      </c>
      <c r="J353">
        <f t="shared" si="9"/>
        <v>395</v>
      </c>
      <c r="K353">
        <v>18</v>
      </c>
      <c r="M353">
        <v>395</v>
      </c>
      <c r="N353">
        <v>9</v>
      </c>
    </row>
    <row r="354" spans="7:14" customFormat="1" x14ac:dyDescent="0.25">
      <c r="G354">
        <f t="shared" si="10"/>
        <v>347</v>
      </c>
      <c r="H354" t="s">
        <v>234</v>
      </c>
      <c r="J354">
        <f t="shared" si="9"/>
        <v>396</v>
      </c>
      <c r="K354">
        <v>18</v>
      </c>
      <c r="M354">
        <v>396</v>
      </c>
      <c r="N354">
        <v>9</v>
      </c>
    </row>
    <row r="355" spans="7:14" customFormat="1" x14ac:dyDescent="0.25">
      <c r="G355">
        <f t="shared" si="10"/>
        <v>348</v>
      </c>
      <c r="H355" t="s">
        <v>234</v>
      </c>
      <c r="J355">
        <f t="shared" si="9"/>
        <v>397</v>
      </c>
      <c r="K355">
        <v>18</v>
      </c>
      <c r="M355">
        <v>397</v>
      </c>
      <c r="N355">
        <v>9</v>
      </c>
    </row>
    <row r="356" spans="7:14" customFormat="1" x14ac:dyDescent="0.25">
      <c r="G356">
        <f t="shared" si="10"/>
        <v>349</v>
      </c>
      <c r="H356" t="s">
        <v>234</v>
      </c>
      <c r="J356">
        <f t="shared" si="9"/>
        <v>398</v>
      </c>
      <c r="K356">
        <v>18</v>
      </c>
      <c r="M356">
        <v>398</v>
      </c>
      <c r="N356">
        <v>9</v>
      </c>
    </row>
    <row r="357" spans="7:14" customFormat="1" x14ac:dyDescent="0.25">
      <c r="G357">
        <f t="shared" si="10"/>
        <v>350</v>
      </c>
      <c r="H357" t="s">
        <v>235</v>
      </c>
      <c r="J357">
        <f t="shared" si="9"/>
        <v>399</v>
      </c>
      <c r="K357">
        <v>18</v>
      </c>
      <c r="M357">
        <v>399</v>
      </c>
      <c r="N357">
        <v>9</v>
      </c>
    </row>
    <row r="358" spans="7:14" customFormat="1" x14ac:dyDescent="0.25">
      <c r="G358">
        <f t="shared" si="10"/>
        <v>351</v>
      </c>
      <c r="H358" t="s">
        <v>235</v>
      </c>
      <c r="J358">
        <f t="shared" si="9"/>
        <v>400</v>
      </c>
      <c r="K358">
        <v>18</v>
      </c>
      <c r="M358">
        <v>400</v>
      </c>
      <c r="N358">
        <v>9</v>
      </c>
    </row>
    <row r="359" spans="7:14" customFormat="1" x14ac:dyDescent="0.25">
      <c r="G359">
        <f t="shared" si="10"/>
        <v>352</v>
      </c>
      <c r="H359" t="s">
        <v>235</v>
      </c>
      <c r="J359">
        <f t="shared" si="9"/>
        <v>401</v>
      </c>
      <c r="K359">
        <v>18</v>
      </c>
      <c r="M359">
        <v>401</v>
      </c>
      <c r="N359">
        <v>9</v>
      </c>
    </row>
    <row r="360" spans="7:14" customFormat="1" x14ac:dyDescent="0.25">
      <c r="G360">
        <f t="shared" si="10"/>
        <v>353</v>
      </c>
      <c r="H360" t="s">
        <v>235</v>
      </c>
      <c r="J360">
        <f t="shared" si="9"/>
        <v>402</v>
      </c>
      <c r="K360">
        <v>18</v>
      </c>
      <c r="M360">
        <v>402</v>
      </c>
      <c r="N360">
        <v>9</v>
      </c>
    </row>
    <row r="361" spans="7:14" customFormat="1" x14ac:dyDescent="0.25">
      <c r="G361">
        <f t="shared" si="10"/>
        <v>354</v>
      </c>
      <c r="H361" t="s">
        <v>235</v>
      </c>
      <c r="J361">
        <f t="shared" si="9"/>
        <v>403</v>
      </c>
      <c r="K361">
        <v>18</v>
      </c>
      <c r="M361">
        <v>403</v>
      </c>
      <c r="N361">
        <v>9</v>
      </c>
    </row>
    <row r="362" spans="7:14" customFormat="1" x14ac:dyDescent="0.25">
      <c r="G362">
        <f t="shared" si="10"/>
        <v>355</v>
      </c>
      <c r="H362" t="s">
        <v>235</v>
      </c>
      <c r="J362">
        <f t="shared" si="9"/>
        <v>404</v>
      </c>
      <c r="K362">
        <v>18</v>
      </c>
      <c r="M362">
        <v>404</v>
      </c>
      <c r="N362">
        <v>9</v>
      </c>
    </row>
    <row r="363" spans="7:14" customFormat="1" x14ac:dyDescent="0.25">
      <c r="G363">
        <f t="shared" si="10"/>
        <v>356</v>
      </c>
      <c r="H363" t="s">
        <v>235</v>
      </c>
      <c r="J363">
        <f t="shared" si="9"/>
        <v>405</v>
      </c>
      <c r="K363">
        <v>18</v>
      </c>
      <c r="M363">
        <v>405</v>
      </c>
      <c r="N363">
        <v>9</v>
      </c>
    </row>
    <row r="364" spans="7:14" customFormat="1" x14ac:dyDescent="0.25">
      <c r="G364">
        <f t="shared" si="10"/>
        <v>357</v>
      </c>
      <c r="H364" t="s">
        <v>235</v>
      </c>
      <c r="J364">
        <f t="shared" si="9"/>
        <v>406</v>
      </c>
      <c r="K364">
        <v>18</v>
      </c>
      <c r="M364">
        <v>406</v>
      </c>
      <c r="N364">
        <v>9</v>
      </c>
    </row>
    <row r="365" spans="7:14" customFormat="1" x14ac:dyDescent="0.25">
      <c r="G365">
        <f t="shared" si="10"/>
        <v>358</v>
      </c>
      <c r="H365" t="s">
        <v>235</v>
      </c>
      <c r="J365">
        <f t="shared" si="9"/>
        <v>407</v>
      </c>
      <c r="K365">
        <v>18</v>
      </c>
      <c r="M365">
        <v>407</v>
      </c>
      <c r="N365">
        <v>9</v>
      </c>
    </row>
    <row r="366" spans="7:14" customFormat="1" x14ac:dyDescent="0.25">
      <c r="G366">
        <f t="shared" si="10"/>
        <v>359</v>
      </c>
      <c r="H366" t="s">
        <v>235</v>
      </c>
      <c r="J366">
        <f t="shared" si="9"/>
        <v>408</v>
      </c>
      <c r="K366">
        <v>18</v>
      </c>
      <c r="M366">
        <v>408</v>
      </c>
      <c r="N366">
        <v>9</v>
      </c>
    </row>
    <row r="367" spans="7:14" customFormat="1" x14ac:dyDescent="0.25">
      <c r="G367">
        <f t="shared" si="10"/>
        <v>360</v>
      </c>
      <c r="H367" t="s">
        <v>235</v>
      </c>
      <c r="J367">
        <f t="shared" si="9"/>
        <v>409</v>
      </c>
      <c r="K367">
        <v>18</v>
      </c>
      <c r="M367">
        <v>409</v>
      </c>
      <c r="N367">
        <v>9</v>
      </c>
    </row>
    <row r="368" spans="7:14" customFormat="1" x14ac:dyDescent="0.25">
      <c r="G368">
        <f t="shared" si="10"/>
        <v>361</v>
      </c>
      <c r="H368" t="s">
        <v>235</v>
      </c>
      <c r="J368">
        <f t="shared" si="9"/>
        <v>410</v>
      </c>
      <c r="K368">
        <v>18</v>
      </c>
      <c r="M368">
        <v>410</v>
      </c>
      <c r="N368">
        <v>9</v>
      </c>
    </row>
    <row r="369" spans="7:14" customFormat="1" x14ac:dyDescent="0.25">
      <c r="G369">
        <f t="shared" si="10"/>
        <v>362</v>
      </c>
      <c r="H369" t="s">
        <v>235</v>
      </c>
      <c r="J369">
        <f t="shared" si="9"/>
        <v>411</v>
      </c>
      <c r="K369">
        <v>18</v>
      </c>
      <c r="M369">
        <v>411</v>
      </c>
      <c r="N369">
        <v>9</v>
      </c>
    </row>
    <row r="370" spans="7:14" customFormat="1" x14ac:dyDescent="0.25">
      <c r="G370">
        <f t="shared" si="10"/>
        <v>363</v>
      </c>
      <c r="H370" t="s">
        <v>235</v>
      </c>
      <c r="J370">
        <f t="shared" si="9"/>
        <v>412</v>
      </c>
      <c r="K370">
        <v>18</v>
      </c>
      <c r="M370">
        <v>412</v>
      </c>
      <c r="N370">
        <v>9</v>
      </c>
    </row>
    <row r="371" spans="7:14" customFormat="1" x14ac:dyDescent="0.25">
      <c r="G371">
        <f t="shared" si="10"/>
        <v>364</v>
      </c>
      <c r="H371" t="s">
        <v>235</v>
      </c>
      <c r="J371">
        <f t="shared" si="9"/>
        <v>413</v>
      </c>
      <c r="K371">
        <v>18</v>
      </c>
      <c r="M371">
        <v>413</v>
      </c>
      <c r="N371">
        <v>9</v>
      </c>
    </row>
    <row r="372" spans="7:14" customFormat="1" x14ac:dyDescent="0.25">
      <c r="G372">
        <f t="shared" si="10"/>
        <v>365</v>
      </c>
      <c r="H372" t="s">
        <v>235</v>
      </c>
      <c r="J372">
        <f t="shared" si="9"/>
        <v>414</v>
      </c>
      <c r="K372">
        <v>18</v>
      </c>
      <c r="M372">
        <v>414</v>
      </c>
      <c r="N372">
        <v>9</v>
      </c>
    </row>
    <row r="373" spans="7:14" customFormat="1" x14ac:dyDescent="0.25">
      <c r="G373">
        <f t="shared" si="10"/>
        <v>366</v>
      </c>
      <c r="H373" t="s">
        <v>235</v>
      </c>
      <c r="J373">
        <f t="shared" si="9"/>
        <v>415</v>
      </c>
      <c r="K373">
        <v>18</v>
      </c>
      <c r="M373">
        <v>415</v>
      </c>
      <c r="N373">
        <v>9</v>
      </c>
    </row>
    <row r="374" spans="7:14" customFormat="1" x14ac:dyDescent="0.25">
      <c r="G374">
        <f t="shared" si="10"/>
        <v>367</v>
      </c>
      <c r="H374" t="s">
        <v>235</v>
      </c>
      <c r="J374">
        <f t="shared" si="9"/>
        <v>416</v>
      </c>
      <c r="K374">
        <v>18</v>
      </c>
      <c r="M374">
        <v>416</v>
      </c>
      <c r="N374">
        <v>9</v>
      </c>
    </row>
    <row r="375" spans="7:14" customFormat="1" x14ac:dyDescent="0.25">
      <c r="G375">
        <f t="shared" si="10"/>
        <v>368</v>
      </c>
      <c r="H375" t="s">
        <v>235</v>
      </c>
      <c r="J375">
        <f t="shared" si="9"/>
        <v>417</v>
      </c>
      <c r="K375">
        <v>18</v>
      </c>
      <c r="M375">
        <v>417</v>
      </c>
      <c r="N375">
        <v>9</v>
      </c>
    </row>
    <row r="376" spans="7:14" customFormat="1" x14ac:dyDescent="0.25">
      <c r="G376">
        <f t="shared" si="10"/>
        <v>369</v>
      </c>
      <c r="H376" t="s">
        <v>235</v>
      </c>
      <c r="J376">
        <f t="shared" si="9"/>
        <v>418</v>
      </c>
      <c r="K376">
        <v>18</v>
      </c>
      <c r="M376">
        <v>418</v>
      </c>
      <c r="N376">
        <v>9</v>
      </c>
    </row>
    <row r="377" spans="7:14" customFormat="1" x14ac:dyDescent="0.25">
      <c r="G377">
        <f t="shared" si="10"/>
        <v>370</v>
      </c>
      <c r="H377" t="s">
        <v>235</v>
      </c>
      <c r="J377">
        <f t="shared" si="9"/>
        <v>419</v>
      </c>
      <c r="K377">
        <v>18</v>
      </c>
      <c r="M377">
        <v>419</v>
      </c>
      <c r="N377">
        <v>9</v>
      </c>
    </row>
    <row r="378" spans="7:14" customFormat="1" x14ac:dyDescent="0.25">
      <c r="G378">
        <f t="shared" si="10"/>
        <v>371</v>
      </c>
      <c r="H378" t="s">
        <v>235</v>
      </c>
      <c r="J378">
        <f t="shared" si="9"/>
        <v>420</v>
      </c>
      <c r="K378">
        <v>18</v>
      </c>
      <c r="M378">
        <v>420</v>
      </c>
      <c r="N378">
        <v>9</v>
      </c>
    </row>
    <row r="379" spans="7:14" customFormat="1" x14ac:dyDescent="0.25">
      <c r="G379">
        <f t="shared" si="10"/>
        <v>372</v>
      </c>
      <c r="H379" t="s">
        <v>235</v>
      </c>
      <c r="J379">
        <f t="shared" ref="J379:J442" si="11">+J378+1</f>
        <v>421</v>
      </c>
      <c r="K379">
        <v>18</v>
      </c>
      <c r="M379">
        <v>421</v>
      </c>
      <c r="N379">
        <v>9</v>
      </c>
    </row>
    <row r="380" spans="7:14" customFormat="1" x14ac:dyDescent="0.25">
      <c r="G380">
        <f t="shared" si="10"/>
        <v>373</v>
      </c>
      <c r="H380" t="s">
        <v>235</v>
      </c>
      <c r="J380">
        <f t="shared" si="11"/>
        <v>422</v>
      </c>
      <c r="K380">
        <v>18</v>
      </c>
      <c r="M380">
        <v>422</v>
      </c>
      <c r="N380">
        <v>9</v>
      </c>
    </row>
    <row r="381" spans="7:14" customFormat="1" x14ac:dyDescent="0.25">
      <c r="G381">
        <f t="shared" si="10"/>
        <v>374</v>
      </c>
      <c r="H381" t="s">
        <v>235</v>
      </c>
      <c r="J381">
        <f t="shared" si="11"/>
        <v>423</v>
      </c>
      <c r="K381">
        <v>18</v>
      </c>
      <c r="M381">
        <v>423</v>
      </c>
      <c r="N381">
        <v>9</v>
      </c>
    </row>
    <row r="382" spans="7:14" customFormat="1" x14ac:dyDescent="0.25">
      <c r="G382">
        <f t="shared" si="10"/>
        <v>375</v>
      </c>
      <c r="H382" t="s">
        <v>235</v>
      </c>
      <c r="J382">
        <f t="shared" si="11"/>
        <v>424</v>
      </c>
      <c r="K382">
        <v>18</v>
      </c>
      <c r="M382">
        <v>424</v>
      </c>
      <c r="N382">
        <v>9</v>
      </c>
    </row>
    <row r="383" spans="7:14" customFormat="1" x14ac:dyDescent="0.25">
      <c r="G383">
        <f t="shared" si="10"/>
        <v>376</v>
      </c>
      <c r="H383" t="s">
        <v>235</v>
      </c>
      <c r="J383">
        <f t="shared" si="11"/>
        <v>425</v>
      </c>
      <c r="K383">
        <v>18</v>
      </c>
      <c r="M383">
        <v>425</v>
      </c>
      <c r="N383">
        <v>9</v>
      </c>
    </row>
    <row r="384" spans="7:14" customFormat="1" x14ac:dyDescent="0.25">
      <c r="G384">
        <f t="shared" si="10"/>
        <v>377</v>
      </c>
      <c r="H384" t="s">
        <v>235</v>
      </c>
      <c r="J384">
        <f t="shared" si="11"/>
        <v>426</v>
      </c>
      <c r="K384">
        <v>18</v>
      </c>
      <c r="M384">
        <v>426</v>
      </c>
      <c r="N384">
        <v>9</v>
      </c>
    </row>
    <row r="385" spans="7:14" customFormat="1" x14ac:dyDescent="0.25">
      <c r="G385">
        <f t="shared" si="10"/>
        <v>378</v>
      </c>
      <c r="H385" t="s">
        <v>235</v>
      </c>
      <c r="J385">
        <f t="shared" si="11"/>
        <v>427</v>
      </c>
      <c r="K385">
        <v>18</v>
      </c>
      <c r="M385">
        <v>427</v>
      </c>
      <c r="N385">
        <v>9</v>
      </c>
    </row>
    <row r="386" spans="7:14" customFormat="1" x14ac:dyDescent="0.25">
      <c r="G386">
        <f t="shared" si="10"/>
        <v>379</v>
      </c>
      <c r="H386" t="s">
        <v>235</v>
      </c>
      <c r="J386">
        <f t="shared" si="11"/>
        <v>428</v>
      </c>
      <c r="K386">
        <v>18</v>
      </c>
      <c r="M386">
        <v>428</v>
      </c>
      <c r="N386">
        <v>9</v>
      </c>
    </row>
    <row r="387" spans="7:14" customFormat="1" x14ac:dyDescent="0.25">
      <c r="G387">
        <f t="shared" si="10"/>
        <v>380</v>
      </c>
      <c r="H387" t="s">
        <v>235</v>
      </c>
      <c r="J387">
        <f t="shared" si="11"/>
        <v>429</v>
      </c>
      <c r="K387">
        <v>18</v>
      </c>
      <c r="M387">
        <v>429</v>
      </c>
      <c r="N387">
        <v>9</v>
      </c>
    </row>
    <row r="388" spans="7:14" customFormat="1" x14ac:dyDescent="0.25">
      <c r="G388">
        <f t="shared" si="10"/>
        <v>381</v>
      </c>
      <c r="H388" t="s">
        <v>235</v>
      </c>
      <c r="J388">
        <f t="shared" si="11"/>
        <v>430</v>
      </c>
      <c r="K388">
        <v>18</v>
      </c>
      <c r="M388">
        <v>430</v>
      </c>
      <c r="N388">
        <v>9</v>
      </c>
    </row>
    <row r="389" spans="7:14" customFormat="1" x14ac:dyDescent="0.25">
      <c r="G389">
        <f t="shared" si="10"/>
        <v>382</v>
      </c>
      <c r="H389" t="s">
        <v>235</v>
      </c>
      <c r="J389">
        <f t="shared" si="11"/>
        <v>431</v>
      </c>
      <c r="K389">
        <v>18</v>
      </c>
      <c r="M389">
        <v>431</v>
      </c>
      <c r="N389">
        <v>9</v>
      </c>
    </row>
    <row r="390" spans="7:14" customFormat="1" x14ac:dyDescent="0.25">
      <c r="G390">
        <f t="shared" si="10"/>
        <v>383</v>
      </c>
      <c r="H390" t="s">
        <v>235</v>
      </c>
      <c r="J390">
        <f t="shared" si="11"/>
        <v>432</v>
      </c>
      <c r="K390">
        <v>18</v>
      </c>
      <c r="M390">
        <v>432</v>
      </c>
      <c r="N390">
        <v>9</v>
      </c>
    </row>
    <row r="391" spans="7:14" customFormat="1" x14ac:dyDescent="0.25">
      <c r="G391">
        <f t="shared" si="10"/>
        <v>384</v>
      </c>
      <c r="H391" t="s">
        <v>235</v>
      </c>
      <c r="J391">
        <f t="shared" si="11"/>
        <v>433</v>
      </c>
      <c r="K391">
        <v>18</v>
      </c>
      <c r="M391">
        <v>433</v>
      </c>
      <c r="N391">
        <v>9</v>
      </c>
    </row>
    <row r="392" spans="7:14" customFormat="1" x14ac:dyDescent="0.25">
      <c r="G392">
        <f t="shared" si="10"/>
        <v>385</v>
      </c>
      <c r="H392" t="s">
        <v>235</v>
      </c>
      <c r="J392">
        <f t="shared" si="11"/>
        <v>434</v>
      </c>
      <c r="K392">
        <v>18</v>
      </c>
      <c r="M392">
        <v>434</v>
      </c>
      <c r="N392">
        <v>9</v>
      </c>
    </row>
    <row r="393" spans="7:14" customFormat="1" x14ac:dyDescent="0.25">
      <c r="G393">
        <f t="shared" si="10"/>
        <v>386</v>
      </c>
      <c r="H393" t="s">
        <v>235</v>
      </c>
      <c r="J393">
        <f t="shared" si="11"/>
        <v>435</v>
      </c>
      <c r="K393">
        <v>18</v>
      </c>
      <c r="M393">
        <v>435</v>
      </c>
      <c r="N393">
        <v>9</v>
      </c>
    </row>
    <row r="394" spans="7:14" customFormat="1" x14ac:dyDescent="0.25">
      <c r="G394">
        <f t="shared" ref="G394:G457" si="12">+G393+1</f>
        <v>387</v>
      </c>
      <c r="H394" t="s">
        <v>235</v>
      </c>
      <c r="J394">
        <f t="shared" si="11"/>
        <v>436</v>
      </c>
      <c r="K394">
        <v>18</v>
      </c>
      <c r="M394">
        <v>436</v>
      </c>
      <c r="N394">
        <v>9</v>
      </c>
    </row>
    <row r="395" spans="7:14" customFormat="1" x14ac:dyDescent="0.25">
      <c r="G395">
        <f t="shared" si="12"/>
        <v>388</v>
      </c>
      <c r="H395" t="s">
        <v>235</v>
      </c>
      <c r="J395">
        <f t="shared" si="11"/>
        <v>437</v>
      </c>
      <c r="K395">
        <v>18</v>
      </c>
      <c r="M395">
        <v>437</v>
      </c>
      <c r="N395">
        <v>9</v>
      </c>
    </row>
    <row r="396" spans="7:14" customFormat="1" x14ac:dyDescent="0.25">
      <c r="G396">
        <f t="shared" si="12"/>
        <v>389</v>
      </c>
      <c r="H396" t="s">
        <v>235</v>
      </c>
      <c r="J396">
        <f t="shared" si="11"/>
        <v>438</v>
      </c>
      <c r="K396">
        <v>18</v>
      </c>
      <c r="M396">
        <v>438</v>
      </c>
      <c r="N396">
        <v>9</v>
      </c>
    </row>
    <row r="397" spans="7:14" customFormat="1" x14ac:dyDescent="0.25">
      <c r="G397">
        <f t="shared" si="12"/>
        <v>390</v>
      </c>
      <c r="H397" t="s">
        <v>235</v>
      </c>
      <c r="J397">
        <f t="shared" si="11"/>
        <v>439</v>
      </c>
      <c r="K397">
        <v>18</v>
      </c>
      <c r="M397">
        <v>439</v>
      </c>
      <c r="N397">
        <v>9</v>
      </c>
    </row>
    <row r="398" spans="7:14" customFormat="1" x14ac:dyDescent="0.25">
      <c r="G398">
        <f t="shared" si="12"/>
        <v>391</v>
      </c>
      <c r="H398" t="s">
        <v>235</v>
      </c>
      <c r="J398">
        <f t="shared" si="11"/>
        <v>440</v>
      </c>
      <c r="K398">
        <v>18</v>
      </c>
      <c r="M398">
        <v>440</v>
      </c>
      <c r="N398">
        <v>9</v>
      </c>
    </row>
    <row r="399" spans="7:14" customFormat="1" x14ac:dyDescent="0.25">
      <c r="G399">
        <f t="shared" si="12"/>
        <v>392</v>
      </c>
      <c r="H399" t="s">
        <v>235</v>
      </c>
      <c r="J399">
        <f t="shared" si="11"/>
        <v>441</v>
      </c>
      <c r="K399">
        <v>18</v>
      </c>
      <c r="M399">
        <v>441</v>
      </c>
      <c r="N399">
        <v>9</v>
      </c>
    </row>
    <row r="400" spans="7:14" customFormat="1" x14ac:dyDescent="0.25">
      <c r="G400">
        <f t="shared" si="12"/>
        <v>393</v>
      </c>
      <c r="H400" t="s">
        <v>235</v>
      </c>
      <c r="J400">
        <f t="shared" si="11"/>
        <v>442</v>
      </c>
      <c r="K400">
        <v>18</v>
      </c>
      <c r="M400">
        <v>442</v>
      </c>
      <c r="N400">
        <v>9</v>
      </c>
    </row>
    <row r="401" spans="7:14" customFormat="1" x14ac:dyDescent="0.25">
      <c r="G401">
        <f t="shared" si="12"/>
        <v>394</v>
      </c>
      <c r="H401" t="s">
        <v>235</v>
      </c>
      <c r="J401">
        <f t="shared" si="11"/>
        <v>443</v>
      </c>
      <c r="K401">
        <v>18</v>
      </c>
      <c r="M401">
        <v>443</v>
      </c>
      <c r="N401">
        <v>9</v>
      </c>
    </row>
    <row r="402" spans="7:14" customFormat="1" x14ac:dyDescent="0.25">
      <c r="G402">
        <f t="shared" si="12"/>
        <v>395</v>
      </c>
      <c r="H402" t="s">
        <v>235</v>
      </c>
      <c r="J402">
        <f t="shared" si="11"/>
        <v>444</v>
      </c>
      <c r="K402">
        <v>18</v>
      </c>
      <c r="M402">
        <v>444</v>
      </c>
      <c r="N402">
        <v>9</v>
      </c>
    </row>
    <row r="403" spans="7:14" customFormat="1" x14ac:dyDescent="0.25">
      <c r="G403">
        <f t="shared" si="12"/>
        <v>396</v>
      </c>
      <c r="H403" t="s">
        <v>235</v>
      </c>
      <c r="J403">
        <f t="shared" si="11"/>
        <v>445</v>
      </c>
      <c r="K403">
        <v>18</v>
      </c>
      <c r="M403">
        <v>445</v>
      </c>
      <c r="N403">
        <v>9</v>
      </c>
    </row>
    <row r="404" spans="7:14" customFormat="1" x14ac:dyDescent="0.25">
      <c r="G404">
        <f t="shared" si="12"/>
        <v>397</v>
      </c>
      <c r="H404" t="s">
        <v>235</v>
      </c>
      <c r="J404">
        <f t="shared" si="11"/>
        <v>446</v>
      </c>
      <c r="K404">
        <v>18</v>
      </c>
      <c r="M404">
        <v>446</v>
      </c>
      <c r="N404">
        <v>9</v>
      </c>
    </row>
    <row r="405" spans="7:14" customFormat="1" x14ac:dyDescent="0.25">
      <c r="G405">
        <f t="shared" si="12"/>
        <v>398</v>
      </c>
      <c r="H405" t="s">
        <v>235</v>
      </c>
      <c r="J405">
        <f t="shared" si="11"/>
        <v>447</v>
      </c>
      <c r="K405">
        <v>18</v>
      </c>
      <c r="M405">
        <v>447</v>
      </c>
      <c r="N405">
        <v>9</v>
      </c>
    </row>
    <row r="406" spans="7:14" customFormat="1" x14ac:dyDescent="0.25">
      <c r="G406">
        <f t="shared" si="12"/>
        <v>399</v>
      </c>
      <c r="H406" t="s">
        <v>235</v>
      </c>
      <c r="J406">
        <f t="shared" si="11"/>
        <v>448</v>
      </c>
      <c r="K406">
        <v>18</v>
      </c>
      <c r="M406">
        <v>448</v>
      </c>
      <c r="N406">
        <v>9</v>
      </c>
    </row>
    <row r="407" spans="7:14" customFormat="1" x14ac:dyDescent="0.25">
      <c r="G407">
        <f t="shared" si="12"/>
        <v>400</v>
      </c>
      <c r="H407" t="s">
        <v>235</v>
      </c>
      <c r="J407">
        <f t="shared" si="11"/>
        <v>449</v>
      </c>
      <c r="K407">
        <v>18</v>
      </c>
      <c r="M407">
        <v>449</v>
      </c>
      <c r="N407">
        <v>9</v>
      </c>
    </row>
    <row r="408" spans="7:14" customFormat="1" x14ac:dyDescent="0.25">
      <c r="G408">
        <f t="shared" si="12"/>
        <v>401</v>
      </c>
      <c r="H408" t="s">
        <v>235</v>
      </c>
      <c r="J408">
        <f t="shared" si="11"/>
        <v>450</v>
      </c>
      <c r="K408">
        <v>18</v>
      </c>
      <c r="M408">
        <v>450</v>
      </c>
      <c r="N408">
        <v>9</v>
      </c>
    </row>
    <row r="409" spans="7:14" customFormat="1" x14ac:dyDescent="0.25">
      <c r="G409">
        <f t="shared" si="12"/>
        <v>402</v>
      </c>
      <c r="H409" t="s">
        <v>235</v>
      </c>
      <c r="J409">
        <f t="shared" si="11"/>
        <v>451</v>
      </c>
      <c r="K409">
        <v>18</v>
      </c>
      <c r="M409">
        <v>451</v>
      </c>
      <c r="N409">
        <v>9</v>
      </c>
    </row>
    <row r="410" spans="7:14" customFormat="1" x14ac:dyDescent="0.25">
      <c r="G410">
        <f t="shared" si="12"/>
        <v>403</v>
      </c>
      <c r="H410" t="s">
        <v>235</v>
      </c>
      <c r="J410">
        <f t="shared" si="11"/>
        <v>452</v>
      </c>
      <c r="K410">
        <v>18</v>
      </c>
      <c r="M410">
        <v>452</v>
      </c>
      <c r="N410">
        <v>9</v>
      </c>
    </row>
    <row r="411" spans="7:14" customFormat="1" x14ac:dyDescent="0.25">
      <c r="G411">
        <f t="shared" si="12"/>
        <v>404</v>
      </c>
      <c r="H411" t="s">
        <v>235</v>
      </c>
      <c r="J411">
        <f t="shared" si="11"/>
        <v>453</v>
      </c>
      <c r="K411">
        <v>18</v>
      </c>
      <c r="M411">
        <v>453</v>
      </c>
      <c r="N411">
        <v>9</v>
      </c>
    </row>
    <row r="412" spans="7:14" customFormat="1" x14ac:dyDescent="0.25">
      <c r="G412">
        <f t="shared" si="12"/>
        <v>405</v>
      </c>
      <c r="H412" t="s">
        <v>235</v>
      </c>
      <c r="J412">
        <f t="shared" si="11"/>
        <v>454</v>
      </c>
      <c r="K412">
        <v>18</v>
      </c>
      <c r="M412">
        <v>454</v>
      </c>
      <c r="N412">
        <v>9</v>
      </c>
    </row>
    <row r="413" spans="7:14" customFormat="1" x14ac:dyDescent="0.25">
      <c r="G413">
        <f t="shared" si="12"/>
        <v>406</v>
      </c>
      <c r="H413" t="s">
        <v>235</v>
      </c>
      <c r="J413">
        <f t="shared" si="11"/>
        <v>455</v>
      </c>
      <c r="K413">
        <v>18</v>
      </c>
      <c r="M413">
        <v>455</v>
      </c>
      <c r="N413">
        <v>9</v>
      </c>
    </row>
    <row r="414" spans="7:14" customFormat="1" x14ac:dyDescent="0.25">
      <c r="G414">
        <f t="shared" si="12"/>
        <v>407</v>
      </c>
      <c r="H414" t="s">
        <v>235</v>
      </c>
      <c r="J414">
        <f t="shared" si="11"/>
        <v>456</v>
      </c>
      <c r="K414">
        <v>18</v>
      </c>
      <c r="M414">
        <v>456</v>
      </c>
      <c r="N414">
        <v>9</v>
      </c>
    </row>
    <row r="415" spans="7:14" customFormat="1" x14ac:dyDescent="0.25">
      <c r="G415">
        <f t="shared" si="12"/>
        <v>408</v>
      </c>
      <c r="H415" t="s">
        <v>235</v>
      </c>
      <c r="J415">
        <f t="shared" si="11"/>
        <v>457</v>
      </c>
      <c r="K415">
        <v>18</v>
      </c>
      <c r="M415">
        <v>457</v>
      </c>
      <c r="N415">
        <v>9</v>
      </c>
    </row>
    <row r="416" spans="7:14" customFormat="1" x14ac:dyDescent="0.25">
      <c r="G416">
        <f t="shared" si="12"/>
        <v>409</v>
      </c>
      <c r="H416" t="s">
        <v>235</v>
      </c>
      <c r="J416">
        <f t="shared" si="11"/>
        <v>458</v>
      </c>
      <c r="K416">
        <v>18</v>
      </c>
      <c r="M416">
        <v>458</v>
      </c>
      <c r="N416">
        <v>9</v>
      </c>
    </row>
    <row r="417" spans="7:14" customFormat="1" x14ac:dyDescent="0.25">
      <c r="G417">
        <f t="shared" si="12"/>
        <v>410</v>
      </c>
      <c r="H417" t="s">
        <v>235</v>
      </c>
      <c r="J417">
        <f t="shared" si="11"/>
        <v>459</v>
      </c>
      <c r="K417">
        <v>18</v>
      </c>
      <c r="M417">
        <v>459</v>
      </c>
      <c r="N417">
        <v>9</v>
      </c>
    </row>
    <row r="418" spans="7:14" customFormat="1" x14ac:dyDescent="0.25">
      <c r="G418">
        <f t="shared" si="12"/>
        <v>411</v>
      </c>
      <c r="H418" t="s">
        <v>235</v>
      </c>
      <c r="J418">
        <f t="shared" si="11"/>
        <v>460</v>
      </c>
      <c r="K418">
        <v>18</v>
      </c>
      <c r="M418">
        <v>460</v>
      </c>
      <c r="N418">
        <v>9</v>
      </c>
    </row>
    <row r="419" spans="7:14" customFormat="1" x14ac:dyDescent="0.25">
      <c r="G419">
        <f t="shared" si="12"/>
        <v>412</v>
      </c>
      <c r="H419" t="s">
        <v>235</v>
      </c>
      <c r="J419">
        <f t="shared" si="11"/>
        <v>461</v>
      </c>
      <c r="K419">
        <v>18</v>
      </c>
      <c r="M419">
        <v>461</v>
      </c>
      <c r="N419">
        <v>9</v>
      </c>
    </row>
    <row r="420" spans="7:14" customFormat="1" x14ac:dyDescent="0.25">
      <c r="G420">
        <f t="shared" si="12"/>
        <v>413</v>
      </c>
      <c r="H420" t="s">
        <v>235</v>
      </c>
      <c r="J420">
        <f t="shared" si="11"/>
        <v>462</v>
      </c>
      <c r="K420">
        <v>18</v>
      </c>
      <c r="M420">
        <v>462</v>
      </c>
      <c r="N420">
        <v>9</v>
      </c>
    </row>
    <row r="421" spans="7:14" customFormat="1" x14ac:dyDescent="0.25">
      <c r="G421">
        <f t="shared" si="12"/>
        <v>414</v>
      </c>
      <c r="H421" t="s">
        <v>235</v>
      </c>
      <c r="J421">
        <f t="shared" si="11"/>
        <v>463</v>
      </c>
      <c r="K421">
        <v>18</v>
      </c>
      <c r="M421">
        <v>463</v>
      </c>
      <c r="N421">
        <v>9</v>
      </c>
    </row>
    <row r="422" spans="7:14" customFormat="1" x14ac:dyDescent="0.25">
      <c r="G422">
        <f t="shared" si="12"/>
        <v>415</v>
      </c>
      <c r="H422" t="s">
        <v>235</v>
      </c>
      <c r="J422">
        <f t="shared" si="11"/>
        <v>464</v>
      </c>
      <c r="K422">
        <v>18</v>
      </c>
      <c r="M422">
        <v>464</v>
      </c>
      <c r="N422">
        <v>9</v>
      </c>
    </row>
    <row r="423" spans="7:14" customFormat="1" x14ac:dyDescent="0.25">
      <c r="G423">
        <f t="shared" si="12"/>
        <v>416</v>
      </c>
      <c r="H423" t="s">
        <v>235</v>
      </c>
      <c r="J423">
        <f t="shared" si="11"/>
        <v>465</v>
      </c>
      <c r="K423">
        <v>18</v>
      </c>
      <c r="M423">
        <v>465</v>
      </c>
      <c r="N423">
        <v>9</v>
      </c>
    </row>
    <row r="424" spans="7:14" customFormat="1" x14ac:dyDescent="0.25">
      <c r="G424">
        <f t="shared" si="12"/>
        <v>417</v>
      </c>
      <c r="H424" t="s">
        <v>235</v>
      </c>
      <c r="J424">
        <f t="shared" si="11"/>
        <v>466</v>
      </c>
      <c r="K424">
        <v>18</v>
      </c>
      <c r="M424">
        <v>466</v>
      </c>
      <c r="N424">
        <v>9</v>
      </c>
    </row>
    <row r="425" spans="7:14" customFormat="1" x14ac:dyDescent="0.25">
      <c r="G425">
        <f t="shared" si="12"/>
        <v>418</v>
      </c>
      <c r="H425" t="s">
        <v>235</v>
      </c>
      <c r="J425">
        <f t="shared" si="11"/>
        <v>467</v>
      </c>
      <c r="K425">
        <v>18</v>
      </c>
      <c r="M425">
        <v>467</v>
      </c>
      <c r="N425">
        <v>9</v>
      </c>
    </row>
    <row r="426" spans="7:14" customFormat="1" x14ac:dyDescent="0.25">
      <c r="G426">
        <f t="shared" si="12"/>
        <v>419</v>
      </c>
      <c r="H426" t="s">
        <v>235</v>
      </c>
      <c r="J426">
        <f t="shared" si="11"/>
        <v>468</v>
      </c>
      <c r="K426">
        <v>18</v>
      </c>
      <c r="M426">
        <v>468</v>
      </c>
      <c r="N426">
        <v>9</v>
      </c>
    </row>
    <row r="427" spans="7:14" customFormat="1" x14ac:dyDescent="0.25">
      <c r="G427">
        <f t="shared" si="12"/>
        <v>420</v>
      </c>
      <c r="H427" t="s">
        <v>235</v>
      </c>
      <c r="J427">
        <f t="shared" si="11"/>
        <v>469</v>
      </c>
      <c r="K427">
        <v>18</v>
      </c>
      <c r="M427">
        <v>469</v>
      </c>
      <c r="N427">
        <v>9</v>
      </c>
    </row>
    <row r="428" spans="7:14" customFormat="1" x14ac:dyDescent="0.25">
      <c r="G428">
        <f t="shared" si="12"/>
        <v>421</v>
      </c>
      <c r="H428" t="s">
        <v>235</v>
      </c>
      <c r="J428">
        <f t="shared" si="11"/>
        <v>470</v>
      </c>
      <c r="K428">
        <v>18</v>
      </c>
      <c r="M428">
        <v>470</v>
      </c>
      <c r="N428">
        <v>9</v>
      </c>
    </row>
    <row r="429" spans="7:14" customFormat="1" x14ac:dyDescent="0.25">
      <c r="G429">
        <f t="shared" si="12"/>
        <v>422</v>
      </c>
      <c r="H429" t="s">
        <v>235</v>
      </c>
      <c r="J429">
        <f t="shared" si="11"/>
        <v>471</v>
      </c>
      <c r="K429">
        <v>18</v>
      </c>
      <c r="M429">
        <v>471</v>
      </c>
      <c r="N429">
        <v>9</v>
      </c>
    </row>
    <row r="430" spans="7:14" customFormat="1" x14ac:dyDescent="0.25">
      <c r="G430">
        <f t="shared" si="12"/>
        <v>423</v>
      </c>
      <c r="H430" t="s">
        <v>235</v>
      </c>
      <c r="J430">
        <f t="shared" si="11"/>
        <v>472</v>
      </c>
      <c r="K430">
        <v>18</v>
      </c>
      <c r="M430">
        <v>472</v>
      </c>
      <c r="N430">
        <v>9</v>
      </c>
    </row>
    <row r="431" spans="7:14" customFormat="1" x14ac:dyDescent="0.25">
      <c r="G431">
        <f t="shared" si="12"/>
        <v>424</v>
      </c>
      <c r="H431" t="s">
        <v>235</v>
      </c>
      <c r="J431">
        <f t="shared" si="11"/>
        <v>473</v>
      </c>
      <c r="K431">
        <v>18</v>
      </c>
      <c r="M431">
        <v>473</v>
      </c>
      <c r="N431">
        <v>9</v>
      </c>
    </row>
    <row r="432" spans="7:14" customFormat="1" x14ac:dyDescent="0.25">
      <c r="G432">
        <f t="shared" si="12"/>
        <v>425</v>
      </c>
      <c r="H432" t="s">
        <v>235</v>
      </c>
      <c r="J432">
        <f t="shared" si="11"/>
        <v>474</v>
      </c>
      <c r="K432">
        <v>18</v>
      </c>
      <c r="M432">
        <v>474</v>
      </c>
      <c r="N432">
        <v>9</v>
      </c>
    </row>
    <row r="433" spans="7:14" customFormat="1" x14ac:dyDescent="0.25">
      <c r="G433">
        <f t="shared" si="12"/>
        <v>426</v>
      </c>
      <c r="H433" t="s">
        <v>235</v>
      </c>
      <c r="J433">
        <f t="shared" si="11"/>
        <v>475</v>
      </c>
      <c r="K433">
        <v>18</v>
      </c>
      <c r="M433">
        <v>475</v>
      </c>
      <c r="N433">
        <v>9</v>
      </c>
    </row>
    <row r="434" spans="7:14" customFormat="1" x14ac:dyDescent="0.25">
      <c r="G434">
        <f t="shared" si="12"/>
        <v>427</v>
      </c>
      <c r="H434" t="s">
        <v>235</v>
      </c>
      <c r="J434">
        <f t="shared" si="11"/>
        <v>476</v>
      </c>
      <c r="K434">
        <v>18</v>
      </c>
      <c r="M434">
        <v>476</v>
      </c>
      <c r="N434">
        <v>9</v>
      </c>
    </row>
    <row r="435" spans="7:14" customFormat="1" x14ac:dyDescent="0.25">
      <c r="G435">
        <f t="shared" si="12"/>
        <v>428</v>
      </c>
      <c r="H435" t="s">
        <v>235</v>
      </c>
      <c r="J435">
        <f t="shared" si="11"/>
        <v>477</v>
      </c>
      <c r="K435">
        <v>18</v>
      </c>
      <c r="M435">
        <v>477</v>
      </c>
      <c r="N435">
        <v>9</v>
      </c>
    </row>
    <row r="436" spans="7:14" customFormat="1" x14ac:dyDescent="0.25">
      <c r="G436">
        <f t="shared" si="12"/>
        <v>429</v>
      </c>
      <c r="H436" t="s">
        <v>235</v>
      </c>
      <c r="J436">
        <f t="shared" si="11"/>
        <v>478</v>
      </c>
      <c r="K436">
        <v>18</v>
      </c>
      <c r="M436">
        <v>478</v>
      </c>
      <c r="N436">
        <v>9</v>
      </c>
    </row>
    <row r="437" spans="7:14" customFormat="1" x14ac:dyDescent="0.25">
      <c r="G437">
        <f t="shared" si="12"/>
        <v>430</v>
      </c>
      <c r="H437" t="s">
        <v>235</v>
      </c>
      <c r="J437">
        <f t="shared" si="11"/>
        <v>479</v>
      </c>
      <c r="K437">
        <v>18</v>
      </c>
      <c r="M437">
        <v>479</v>
      </c>
      <c r="N437">
        <v>9</v>
      </c>
    </row>
    <row r="438" spans="7:14" customFormat="1" x14ac:dyDescent="0.25">
      <c r="G438">
        <f t="shared" si="12"/>
        <v>431</v>
      </c>
      <c r="H438" t="s">
        <v>235</v>
      </c>
      <c r="J438">
        <f t="shared" si="11"/>
        <v>480</v>
      </c>
      <c r="K438">
        <v>18</v>
      </c>
      <c r="M438">
        <v>480</v>
      </c>
      <c r="N438">
        <v>9</v>
      </c>
    </row>
    <row r="439" spans="7:14" customFormat="1" x14ac:dyDescent="0.25">
      <c r="G439">
        <f t="shared" si="12"/>
        <v>432</v>
      </c>
      <c r="H439" t="s">
        <v>235</v>
      </c>
      <c r="J439">
        <f t="shared" si="11"/>
        <v>481</v>
      </c>
      <c r="K439">
        <v>18</v>
      </c>
      <c r="M439">
        <v>481</v>
      </c>
      <c r="N439">
        <v>9</v>
      </c>
    </row>
    <row r="440" spans="7:14" customFormat="1" x14ac:dyDescent="0.25">
      <c r="G440">
        <f t="shared" si="12"/>
        <v>433</v>
      </c>
      <c r="H440" t="s">
        <v>235</v>
      </c>
      <c r="J440">
        <f t="shared" si="11"/>
        <v>482</v>
      </c>
      <c r="K440">
        <v>18</v>
      </c>
      <c r="M440">
        <v>482</v>
      </c>
      <c r="N440">
        <v>9</v>
      </c>
    </row>
    <row r="441" spans="7:14" customFormat="1" x14ac:dyDescent="0.25">
      <c r="G441">
        <f t="shared" si="12"/>
        <v>434</v>
      </c>
      <c r="H441" t="s">
        <v>235</v>
      </c>
      <c r="J441">
        <f t="shared" si="11"/>
        <v>483</v>
      </c>
      <c r="K441">
        <v>18</v>
      </c>
      <c r="M441">
        <v>483</v>
      </c>
      <c r="N441">
        <v>9</v>
      </c>
    </row>
    <row r="442" spans="7:14" customFormat="1" x14ac:dyDescent="0.25">
      <c r="G442">
        <f t="shared" si="12"/>
        <v>435</v>
      </c>
      <c r="H442" t="s">
        <v>235</v>
      </c>
      <c r="J442">
        <f t="shared" si="11"/>
        <v>484</v>
      </c>
      <c r="K442">
        <v>18</v>
      </c>
      <c r="M442">
        <v>484</v>
      </c>
      <c r="N442">
        <v>9</v>
      </c>
    </row>
    <row r="443" spans="7:14" customFormat="1" x14ac:dyDescent="0.25">
      <c r="G443">
        <f t="shared" si="12"/>
        <v>436</v>
      </c>
      <c r="H443" t="s">
        <v>235</v>
      </c>
      <c r="J443">
        <f t="shared" ref="J443:J457" si="13">+J442+1</f>
        <v>485</v>
      </c>
      <c r="K443">
        <v>18</v>
      </c>
      <c r="M443">
        <v>485</v>
      </c>
      <c r="N443">
        <v>9</v>
      </c>
    </row>
    <row r="444" spans="7:14" customFormat="1" x14ac:dyDescent="0.25">
      <c r="G444">
        <f t="shared" si="12"/>
        <v>437</v>
      </c>
      <c r="H444" t="s">
        <v>235</v>
      </c>
      <c r="J444">
        <f t="shared" si="13"/>
        <v>486</v>
      </c>
      <c r="K444">
        <v>18</v>
      </c>
      <c r="M444">
        <v>486</v>
      </c>
      <c r="N444">
        <v>9</v>
      </c>
    </row>
    <row r="445" spans="7:14" customFormat="1" x14ac:dyDescent="0.25">
      <c r="G445">
        <f t="shared" si="12"/>
        <v>438</v>
      </c>
      <c r="H445" t="s">
        <v>235</v>
      </c>
      <c r="J445">
        <f t="shared" si="13"/>
        <v>487</v>
      </c>
      <c r="K445">
        <v>18</v>
      </c>
      <c r="M445">
        <v>487</v>
      </c>
      <c r="N445">
        <v>9</v>
      </c>
    </row>
    <row r="446" spans="7:14" customFormat="1" x14ac:dyDescent="0.25">
      <c r="G446">
        <f t="shared" si="12"/>
        <v>439</v>
      </c>
      <c r="H446" t="s">
        <v>235</v>
      </c>
      <c r="J446">
        <f t="shared" si="13"/>
        <v>488</v>
      </c>
      <c r="K446">
        <v>18</v>
      </c>
      <c r="M446">
        <v>488</v>
      </c>
      <c r="N446">
        <v>9</v>
      </c>
    </row>
    <row r="447" spans="7:14" customFormat="1" x14ac:dyDescent="0.25">
      <c r="G447">
        <f t="shared" si="12"/>
        <v>440</v>
      </c>
      <c r="H447" t="s">
        <v>235</v>
      </c>
      <c r="J447">
        <f t="shared" si="13"/>
        <v>489</v>
      </c>
      <c r="K447">
        <v>18</v>
      </c>
      <c r="M447">
        <v>489</v>
      </c>
      <c r="N447">
        <v>9</v>
      </c>
    </row>
    <row r="448" spans="7:14" customFormat="1" x14ac:dyDescent="0.25">
      <c r="G448">
        <f t="shared" si="12"/>
        <v>441</v>
      </c>
      <c r="H448" t="s">
        <v>235</v>
      </c>
      <c r="J448">
        <f t="shared" si="13"/>
        <v>490</v>
      </c>
      <c r="K448">
        <v>18</v>
      </c>
      <c r="M448">
        <v>490</v>
      </c>
      <c r="N448">
        <v>9</v>
      </c>
    </row>
    <row r="449" spans="7:14" customFormat="1" x14ac:dyDescent="0.25">
      <c r="G449">
        <f t="shared" si="12"/>
        <v>442</v>
      </c>
      <c r="H449" t="s">
        <v>235</v>
      </c>
      <c r="J449">
        <f t="shared" si="13"/>
        <v>491</v>
      </c>
      <c r="K449">
        <v>18</v>
      </c>
      <c r="M449">
        <v>491</v>
      </c>
      <c r="N449">
        <v>9</v>
      </c>
    </row>
    <row r="450" spans="7:14" customFormat="1" x14ac:dyDescent="0.25">
      <c r="G450">
        <f t="shared" si="12"/>
        <v>443</v>
      </c>
      <c r="H450" t="s">
        <v>235</v>
      </c>
      <c r="J450">
        <f t="shared" si="13"/>
        <v>492</v>
      </c>
      <c r="K450">
        <v>18</v>
      </c>
      <c r="M450">
        <v>492</v>
      </c>
      <c r="N450">
        <v>9</v>
      </c>
    </row>
    <row r="451" spans="7:14" customFormat="1" x14ac:dyDescent="0.25">
      <c r="G451">
        <f t="shared" si="12"/>
        <v>444</v>
      </c>
      <c r="H451" t="s">
        <v>235</v>
      </c>
      <c r="J451">
        <f t="shared" si="13"/>
        <v>493</v>
      </c>
      <c r="K451">
        <v>18</v>
      </c>
      <c r="M451">
        <v>493</v>
      </c>
      <c r="N451">
        <v>9</v>
      </c>
    </row>
    <row r="452" spans="7:14" customFormat="1" x14ac:dyDescent="0.25">
      <c r="G452">
        <f t="shared" si="12"/>
        <v>445</v>
      </c>
      <c r="H452" t="s">
        <v>235</v>
      </c>
      <c r="J452">
        <f t="shared" si="13"/>
        <v>494</v>
      </c>
      <c r="K452">
        <v>18</v>
      </c>
      <c r="M452">
        <v>494</v>
      </c>
      <c r="N452">
        <v>9</v>
      </c>
    </row>
    <row r="453" spans="7:14" customFormat="1" x14ac:dyDescent="0.25">
      <c r="G453">
        <f t="shared" si="12"/>
        <v>446</v>
      </c>
      <c r="H453" t="s">
        <v>235</v>
      </c>
      <c r="J453">
        <f t="shared" si="13"/>
        <v>495</v>
      </c>
      <c r="K453">
        <v>18</v>
      </c>
      <c r="M453">
        <v>495</v>
      </c>
      <c r="N453">
        <v>9</v>
      </c>
    </row>
    <row r="454" spans="7:14" customFormat="1" x14ac:dyDescent="0.25">
      <c r="G454">
        <f t="shared" si="12"/>
        <v>447</v>
      </c>
      <c r="H454" t="s">
        <v>235</v>
      </c>
      <c r="J454">
        <f t="shared" si="13"/>
        <v>496</v>
      </c>
      <c r="K454">
        <v>18</v>
      </c>
      <c r="M454">
        <v>496</v>
      </c>
      <c r="N454">
        <v>9</v>
      </c>
    </row>
    <row r="455" spans="7:14" customFormat="1" x14ac:dyDescent="0.25">
      <c r="G455">
        <f t="shared" si="12"/>
        <v>448</v>
      </c>
      <c r="H455" t="s">
        <v>235</v>
      </c>
      <c r="J455">
        <f t="shared" si="13"/>
        <v>497</v>
      </c>
      <c r="K455">
        <v>18</v>
      </c>
      <c r="M455">
        <v>497</v>
      </c>
      <c r="N455">
        <v>9</v>
      </c>
    </row>
    <row r="456" spans="7:14" customFormat="1" x14ac:dyDescent="0.25">
      <c r="G456">
        <f t="shared" si="12"/>
        <v>449</v>
      </c>
      <c r="H456" t="s">
        <v>235</v>
      </c>
      <c r="J456">
        <f t="shared" si="13"/>
        <v>498</v>
      </c>
      <c r="K456">
        <v>18</v>
      </c>
      <c r="M456">
        <v>498</v>
      </c>
      <c r="N456">
        <v>9</v>
      </c>
    </row>
    <row r="457" spans="7:14" customFormat="1" x14ac:dyDescent="0.25">
      <c r="G457">
        <f t="shared" si="12"/>
        <v>450</v>
      </c>
      <c r="H457" t="s">
        <v>235</v>
      </c>
      <c r="J457">
        <f t="shared" si="13"/>
        <v>499</v>
      </c>
      <c r="K457">
        <v>18</v>
      </c>
      <c r="M457">
        <v>499</v>
      </c>
      <c r="N457">
        <v>9</v>
      </c>
    </row>
    <row r="458" spans="7:14" customFormat="1" x14ac:dyDescent="0.25">
      <c r="G458">
        <f t="shared" ref="G458:G506" si="14">+G457+1</f>
        <v>451</v>
      </c>
      <c r="H458" t="s">
        <v>235</v>
      </c>
    </row>
    <row r="459" spans="7:14" customFormat="1" x14ac:dyDescent="0.25">
      <c r="G459">
        <f t="shared" si="14"/>
        <v>452</v>
      </c>
      <c r="H459" t="s">
        <v>235</v>
      </c>
    </row>
    <row r="460" spans="7:14" customFormat="1" x14ac:dyDescent="0.25">
      <c r="G460">
        <f t="shared" si="14"/>
        <v>453</v>
      </c>
      <c r="H460" t="s">
        <v>235</v>
      </c>
    </row>
    <row r="461" spans="7:14" customFormat="1" x14ac:dyDescent="0.25">
      <c r="G461">
        <f t="shared" si="14"/>
        <v>454</v>
      </c>
      <c r="H461" t="s">
        <v>235</v>
      </c>
    </row>
    <row r="462" spans="7:14" customFormat="1" x14ac:dyDescent="0.25">
      <c r="G462">
        <f t="shared" si="14"/>
        <v>455</v>
      </c>
      <c r="H462" t="s">
        <v>235</v>
      </c>
    </row>
    <row r="463" spans="7:14" customFormat="1" x14ac:dyDescent="0.25">
      <c r="G463">
        <f t="shared" si="14"/>
        <v>456</v>
      </c>
      <c r="H463" t="s">
        <v>235</v>
      </c>
    </row>
    <row r="464" spans="7:14" customFormat="1" x14ac:dyDescent="0.25">
      <c r="G464">
        <f t="shared" si="14"/>
        <v>457</v>
      </c>
      <c r="H464" t="s">
        <v>235</v>
      </c>
    </row>
    <row r="465" spans="7:8" customFormat="1" x14ac:dyDescent="0.25">
      <c r="G465">
        <f t="shared" si="14"/>
        <v>458</v>
      </c>
      <c r="H465" t="s">
        <v>235</v>
      </c>
    </row>
    <row r="466" spans="7:8" customFormat="1" x14ac:dyDescent="0.25">
      <c r="G466">
        <f t="shared" si="14"/>
        <v>459</v>
      </c>
      <c r="H466" t="s">
        <v>235</v>
      </c>
    </row>
    <row r="467" spans="7:8" customFormat="1" x14ac:dyDescent="0.25">
      <c r="G467">
        <f t="shared" si="14"/>
        <v>460</v>
      </c>
      <c r="H467" t="s">
        <v>235</v>
      </c>
    </row>
    <row r="468" spans="7:8" customFormat="1" x14ac:dyDescent="0.25">
      <c r="G468">
        <f t="shared" si="14"/>
        <v>461</v>
      </c>
      <c r="H468" t="s">
        <v>235</v>
      </c>
    </row>
    <row r="469" spans="7:8" customFormat="1" x14ac:dyDescent="0.25">
      <c r="G469">
        <f t="shared" si="14"/>
        <v>462</v>
      </c>
      <c r="H469" t="s">
        <v>235</v>
      </c>
    </row>
    <row r="470" spans="7:8" customFormat="1" x14ac:dyDescent="0.25">
      <c r="G470">
        <f t="shared" si="14"/>
        <v>463</v>
      </c>
      <c r="H470" t="s">
        <v>235</v>
      </c>
    </row>
    <row r="471" spans="7:8" customFormat="1" x14ac:dyDescent="0.25">
      <c r="G471">
        <f t="shared" si="14"/>
        <v>464</v>
      </c>
      <c r="H471" t="s">
        <v>235</v>
      </c>
    </row>
    <row r="472" spans="7:8" customFormat="1" x14ac:dyDescent="0.25">
      <c r="G472">
        <f t="shared" si="14"/>
        <v>465</v>
      </c>
      <c r="H472" t="s">
        <v>235</v>
      </c>
    </row>
    <row r="473" spans="7:8" customFormat="1" x14ac:dyDescent="0.25">
      <c r="G473">
        <f t="shared" si="14"/>
        <v>466</v>
      </c>
      <c r="H473" t="s">
        <v>235</v>
      </c>
    </row>
    <row r="474" spans="7:8" customFormat="1" x14ac:dyDescent="0.25">
      <c r="G474">
        <f t="shared" si="14"/>
        <v>467</v>
      </c>
      <c r="H474" t="s">
        <v>235</v>
      </c>
    </row>
    <row r="475" spans="7:8" customFormat="1" x14ac:dyDescent="0.25">
      <c r="G475">
        <f t="shared" si="14"/>
        <v>468</v>
      </c>
      <c r="H475" t="s">
        <v>235</v>
      </c>
    </row>
    <row r="476" spans="7:8" customFormat="1" x14ac:dyDescent="0.25">
      <c r="G476">
        <f t="shared" si="14"/>
        <v>469</v>
      </c>
      <c r="H476" t="s">
        <v>235</v>
      </c>
    </row>
    <row r="477" spans="7:8" customFormat="1" x14ac:dyDescent="0.25">
      <c r="G477">
        <f t="shared" si="14"/>
        <v>470</v>
      </c>
      <c r="H477" t="s">
        <v>235</v>
      </c>
    </row>
    <row r="478" spans="7:8" customFormat="1" x14ac:dyDescent="0.25">
      <c r="G478">
        <f t="shared" si="14"/>
        <v>471</v>
      </c>
      <c r="H478" t="s">
        <v>235</v>
      </c>
    </row>
    <row r="479" spans="7:8" customFormat="1" x14ac:dyDescent="0.25">
      <c r="G479">
        <f t="shared" si="14"/>
        <v>472</v>
      </c>
      <c r="H479" t="s">
        <v>235</v>
      </c>
    </row>
    <row r="480" spans="7:8" customFormat="1" x14ac:dyDescent="0.25">
      <c r="G480">
        <f t="shared" si="14"/>
        <v>473</v>
      </c>
      <c r="H480" t="s">
        <v>235</v>
      </c>
    </row>
    <row r="481" spans="7:8" customFormat="1" x14ac:dyDescent="0.25">
      <c r="G481">
        <f t="shared" si="14"/>
        <v>474</v>
      </c>
      <c r="H481" t="s">
        <v>235</v>
      </c>
    </row>
    <row r="482" spans="7:8" customFormat="1" x14ac:dyDescent="0.25">
      <c r="G482">
        <f t="shared" si="14"/>
        <v>475</v>
      </c>
      <c r="H482" t="s">
        <v>235</v>
      </c>
    </row>
    <row r="483" spans="7:8" customFormat="1" x14ac:dyDescent="0.25">
      <c r="G483">
        <f t="shared" si="14"/>
        <v>476</v>
      </c>
      <c r="H483" t="s">
        <v>235</v>
      </c>
    </row>
    <row r="484" spans="7:8" customFormat="1" x14ac:dyDescent="0.25">
      <c r="G484">
        <f t="shared" si="14"/>
        <v>477</v>
      </c>
      <c r="H484" t="s">
        <v>235</v>
      </c>
    </row>
    <row r="485" spans="7:8" customFormat="1" x14ac:dyDescent="0.25">
      <c r="G485">
        <f t="shared" si="14"/>
        <v>478</v>
      </c>
      <c r="H485" t="s">
        <v>235</v>
      </c>
    </row>
    <row r="486" spans="7:8" customFormat="1" x14ac:dyDescent="0.25">
      <c r="G486">
        <f t="shared" si="14"/>
        <v>479</v>
      </c>
      <c r="H486" t="s">
        <v>235</v>
      </c>
    </row>
    <row r="487" spans="7:8" customFormat="1" x14ac:dyDescent="0.25">
      <c r="G487">
        <f t="shared" si="14"/>
        <v>480</v>
      </c>
      <c r="H487" t="s">
        <v>235</v>
      </c>
    </row>
    <row r="488" spans="7:8" customFormat="1" x14ac:dyDescent="0.25">
      <c r="G488">
        <f t="shared" si="14"/>
        <v>481</v>
      </c>
      <c r="H488" t="s">
        <v>235</v>
      </c>
    </row>
    <row r="489" spans="7:8" customFormat="1" x14ac:dyDescent="0.25">
      <c r="G489">
        <f t="shared" si="14"/>
        <v>482</v>
      </c>
      <c r="H489" t="s">
        <v>235</v>
      </c>
    </row>
    <row r="490" spans="7:8" customFormat="1" x14ac:dyDescent="0.25">
      <c r="G490">
        <f t="shared" si="14"/>
        <v>483</v>
      </c>
      <c r="H490" t="s">
        <v>235</v>
      </c>
    </row>
    <row r="491" spans="7:8" customFormat="1" x14ac:dyDescent="0.25">
      <c r="G491">
        <f t="shared" si="14"/>
        <v>484</v>
      </c>
      <c r="H491" t="s">
        <v>235</v>
      </c>
    </row>
    <row r="492" spans="7:8" customFormat="1" x14ac:dyDescent="0.25">
      <c r="G492">
        <f t="shared" si="14"/>
        <v>485</v>
      </c>
      <c r="H492" t="s">
        <v>235</v>
      </c>
    </row>
    <row r="493" spans="7:8" customFormat="1" x14ac:dyDescent="0.25">
      <c r="G493">
        <f t="shared" si="14"/>
        <v>486</v>
      </c>
      <c r="H493" t="s">
        <v>235</v>
      </c>
    </row>
    <row r="494" spans="7:8" customFormat="1" x14ac:dyDescent="0.25">
      <c r="G494">
        <f t="shared" si="14"/>
        <v>487</v>
      </c>
      <c r="H494" t="s">
        <v>235</v>
      </c>
    </row>
    <row r="495" spans="7:8" customFormat="1" x14ac:dyDescent="0.25">
      <c r="G495">
        <f t="shared" si="14"/>
        <v>488</v>
      </c>
      <c r="H495" t="s">
        <v>235</v>
      </c>
    </row>
    <row r="496" spans="7:8" customFormat="1" x14ac:dyDescent="0.25">
      <c r="G496">
        <f t="shared" si="14"/>
        <v>489</v>
      </c>
      <c r="H496" t="s">
        <v>235</v>
      </c>
    </row>
    <row r="497" spans="7:8" customFormat="1" x14ac:dyDescent="0.25">
      <c r="G497">
        <f t="shared" si="14"/>
        <v>490</v>
      </c>
      <c r="H497" t="s">
        <v>235</v>
      </c>
    </row>
    <row r="498" spans="7:8" customFormat="1" x14ac:dyDescent="0.25">
      <c r="G498">
        <f t="shared" si="14"/>
        <v>491</v>
      </c>
      <c r="H498" t="s">
        <v>235</v>
      </c>
    </row>
    <row r="499" spans="7:8" customFormat="1" x14ac:dyDescent="0.25">
      <c r="G499">
        <f t="shared" si="14"/>
        <v>492</v>
      </c>
      <c r="H499" t="s">
        <v>235</v>
      </c>
    </row>
    <row r="500" spans="7:8" customFormat="1" x14ac:dyDescent="0.25">
      <c r="G500">
        <f t="shared" si="14"/>
        <v>493</v>
      </c>
      <c r="H500" t="s">
        <v>235</v>
      </c>
    </row>
    <row r="501" spans="7:8" customFormat="1" x14ac:dyDescent="0.25">
      <c r="G501">
        <f t="shared" si="14"/>
        <v>494</v>
      </c>
      <c r="H501" t="s">
        <v>235</v>
      </c>
    </row>
    <row r="502" spans="7:8" customFormat="1" x14ac:dyDescent="0.25">
      <c r="G502">
        <f t="shared" si="14"/>
        <v>495</v>
      </c>
      <c r="H502" t="s">
        <v>235</v>
      </c>
    </row>
    <row r="503" spans="7:8" customFormat="1" x14ac:dyDescent="0.25">
      <c r="G503">
        <f t="shared" si="14"/>
        <v>496</v>
      </c>
      <c r="H503" t="s">
        <v>235</v>
      </c>
    </row>
    <row r="504" spans="7:8" customFormat="1" x14ac:dyDescent="0.25">
      <c r="G504">
        <f t="shared" si="14"/>
        <v>497</v>
      </c>
      <c r="H504" t="s">
        <v>235</v>
      </c>
    </row>
    <row r="505" spans="7:8" customFormat="1" x14ac:dyDescent="0.25">
      <c r="G505">
        <f t="shared" si="14"/>
        <v>498</v>
      </c>
      <c r="H505" t="s">
        <v>235</v>
      </c>
    </row>
    <row r="506" spans="7:8" customFormat="1" x14ac:dyDescent="0.25">
      <c r="G506">
        <f t="shared" si="14"/>
        <v>499</v>
      </c>
      <c r="H506" t="s">
        <v>235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B4:M34"/>
  <sheetViews>
    <sheetView workbookViewId="0">
      <selection activeCell="L7" sqref="L7"/>
    </sheetView>
  </sheetViews>
  <sheetFormatPr defaultRowHeight="15" x14ac:dyDescent="0.25"/>
  <cols>
    <col min="2" max="2" width="19.5703125" customWidth="1"/>
    <col min="3" max="3" width="12.140625" customWidth="1"/>
    <col min="4" max="4" width="17.42578125" bestFit="1" customWidth="1"/>
    <col min="5" max="5" width="17.28515625" bestFit="1" customWidth="1"/>
    <col min="6" max="6" width="11.42578125" bestFit="1" customWidth="1"/>
    <col min="7" max="7" width="10.85546875" bestFit="1" customWidth="1"/>
  </cols>
  <sheetData>
    <row r="4" spans="2:13" ht="14.45" x14ac:dyDescent="0.35">
      <c r="B4" s="5"/>
      <c r="C4" s="6" t="s">
        <v>69</v>
      </c>
      <c r="D4" s="6" t="s">
        <v>70</v>
      </c>
      <c r="E4" s="14" t="s">
        <v>71</v>
      </c>
      <c r="F4" s="6" t="s">
        <v>72</v>
      </c>
      <c r="G4" s="6" t="s">
        <v>73</v>
      </c>
    </row>
    <row r="5" spans="2:13" ht="14.45" x14ac:dyDescent="0.35">
      <c r="B5" s="7"/>
      <c r="C5" s="8">
        <f>SUM(B8:C17)</f>
        <v>0</v>
      </c>
      <c r="D5" s="13">
        <f>IF(ISBLANK('Order Form'!B31),BuckleData!E8,VLOOKUP('Order Form'!B31,BuckleData!$D:$E,2,FALSE))</f>
        <v>18</v>
      </c>
      <c r="E5" s="16" t="str">
        <f>IFERROR(VLOOKUP(C5,BuckleData!G:H,2,FALSE),"#1")</f>
        <v>#1</v>
      </c>
      <c r="F5" s="9">
        <f>VLOOKUP(E5,BuckleData!$D:$E,2,FALSE)</f>
        <v>18</v>
      </c>
      <c r="G5" s="9">
        <f>MIN(D5,F5)</f>
        <v>18</v>
      </c>
    </row>
    <row r="6" spans="2:13" ht="14.45" x14ac:dyDescent="0.35">
      <c r="B6" s="5"/>
      <c r="C6" s="5"/>
      <c r="D6" s="5"/>
      <c r="E6" s="91">
        <f>VLOOKUP(E5,'Order Form'!F94:G99,2,FALSE)</f>
        <v>1</v>
      </c>
      <c r="F6" s="5"/>
      <c r="G6" s="5"/>
      <c r="J6" s="5"/>
      <c r="K6" s="6" t="s">
        <v>69</v>
      </c>
      <c r="L6" s="6" t="s">
        <v>73</v>
      </c>
      <c r="M6" s="5"/>
    </row>
    <row r="7" spans="2:13" ht="14.45" x14ac:dyDescent="0.35">
      <c r="B7" s="5" t="s">
        <v>37</v>
      </c>
      <c r="C7" s="5" t="s">
        <v>287</v>
      </c>
      <c r="D7" s="5"/>
      <c r="E7" s="4"/>
      <c r="F7" s="5"/>
      <c r="G7" s="5"/>
      <c r="J7" s="5"/>
      <c r="K7" s="18">
        <f>SUM(J9:J18)</f>
        <v>0</v>
      </c>
      <c r="L7" s="6" t="str">
        <f>IF(K7&lt;50,"Less Than MOQ",VLOOKUP(K7,BuckleData!$J:$K,2,FALSE))</f>
        <v>Less Than MOQ</v>
      </c>
      <c r="M7" s="5"/>
    </row>
    <row r="8" spans="2:13" ht="14.45" x14ac:dyDescent="0.35">
      <c r="B8" s="10">
        <f>IF('Order Form'!B58=BuckleBreakdown!$B$7,+'Order Form'!I58,0)</f>
        <v>0</v>
      </c>
      <c r="C8" s="10">
        <f>IF('Order Form'!B58=BuckleBreakdown!$C$7,+'Order Form'!I58,0)</f>
        <v>0</v>
      </c>
      <c r="D8" s="5"/>
      <c r="E8" s="4"/>
      <c r="F8" s="5"/>
      <c r="G8" s="5"/>
      <c r="J8" s="5" t="s">
        <v>36</v>
      </c>
      <c r="K8" s="5"/>
      <c r="L8" s="5"/>
      <c r="M8" s="5"/>
    </row>
    <row r="9" spans="2:13" ht="17.45" x14ac:dyDescent="0.35">
      <c r="B9" s="10">
        <f>IF('Order Form'!B59=BuckleBreakdown!$B$7,+'Order Form'!I59,0)</f>
        <v>0</v>
      </c>
      <c r="C9" s="10">
        <f>IF('Order Form'!B59=BuckleBreakdown!$C$7,+'Order Form'!I59,0)</f>
        <v>0</v>
      </c>
      <c r="D9" s="5"/>
      <c r="E9" s="15"/>
      <c r="F9" s="11"/>
      <c r="G9" s="11"/>
      <c r="J9" s="10">
        <f>IF('Order Form'!B58=BuckleBreakdown!$J$8,+'Order Form'!I58,0)</f>
        <v>0</v>
      </c>
      <c r="K9" s="5"/>
      <c r="L9" s="5"/>
      <c r="M9" s="5"/>
    </row>
    <row r="10" spans="2:13" ht="14.45" x14ac:dyDescent="0.35">
      <c r="B10" s="10">
        <f>IF('Order Form'!B60=BuckleBreakdown!$B$7,+'Order Form'!I60,0)</f>
        <v>0</v>
      </c>
      <c r="C10" s="10">
        <f>IF('Order Form'!B60=BuckleBreakdown!$C$7,+'Order Form'!I60,0)</f>
        <v>0</v>
      </c>
      <c r="D10" s="5"/>
      <c r="E10" s="4"/>
      <c r="F10" s="5"/>
      <c r="G10" s="5"/>
      <c r="J10" s="10">
        <f>IF('Order Form'!B59=BuckleBreakdown!$J$8,+'Order Form'!I59,0)</f>
        <v>0</v>
      </c>
      <c r="K10" s="5"/>
      <c r="L10" s="5"/>
      <c r="M10" s="5"/>
    </row>
    <row r="11" spans="2:13" ht="14.45" x14ac:dyDescent="0.35">
      <c r="B11" s="10">
        <f>IF('Order Form'!B61=BuckleBreakdown!$B$7,+'Order Form'!I61,0)</f>
        <v>0</v>
      </c>
      <c r="C11" s="10">
        <f>IF('Order Form'!B61=BuckleBreakdown!$C$7,+'Order Form'!I61,0)</f>
        <v>0</v>
      </c>
      <c r="D11" s="5"/>
      <c r="E11" s="4"/>
      <c r="F11" s="12"/>
      <c r="G11" s="12"/>
      <c r="J11" s="10">
        <f>IF('Order Form'!B60=BuckleBreakdown!$J$8,+'Order Form'!I60,0)</f>
        <v>0</v>
      </c>
      <c r="K11" s="5"/>
      <c r="L11" s="5"/>
      <c r="M11" s="5"/>
    </row>
    <row r="12" spans="2:13" ht="14.45" x14ac:dyDescent="0.35">
      <c r="B12" s="10">
        <f>IF('Order Form'!B62=BuckleBreakdown!$B$7,+'Order Form'!I62,0)</f>
        <v>0</v>
      </c>
      <c r="C12" s="10">
        <f>IF('Order Form'!B62=BuckleBreakdown!$C$7,+'Order Form'!I62,0)</f>
        <v>0</v>
      </c>
      <c r="D12" s="5"/>
      <c r="F12" s="5"/>
      <c r="G12" s="5"/>
      <c r="J12" s="10">
        <f>IF('Order Form'!B61=BuckleBreakdown!$J$8,+'Order Form'!I61,0)</f>
        <v>0</v>
      </c>
      <c r="K12" s="5"/>
      <c r="L12" s="5"/>
    </row>
    <row r="13" spans="2:13" ht="14.45" x14ac:dyDescent="0.35">
      <c r="B13" s="10">
        <f>IF('Order Form'!B63=BuckleBreakdown!$B$7,+'Order Form'!I63,0)</f>
        <v>0</v>
      </c>
      <c r="C13" s="10">
        <f>IF('Order Form'!B63=BuckleBreakdown!$C$7,+'Order Form'!I63,0)</f>
        <v>0</v>
      </c>
      <c r="D13" s="5"/>
      <c r="F13" s="5"/>
      <c r="G13" s="5"/>
      <c r="J13" s="10">
        <f>IF('Order Form'!B62=BuckleBreakdown!$J$8,+'Order Form'!I62,0)</f>
        <v>0</v>
      </c>
      <c r="K13" s="5"/>
      <c r="L13" s="5"/>
    </row>
    <row r="14" spans="2:13" ht="14.45" x14ac:dyDescent="0.35">
      <c r="B14" s="10">
        <f>IF('Order Form'!B64=BuckleBreakdown!$B$7,+'Order Form'!I64,0)</f>
        <v>0</v>
      </c>
      <c r="C14" s="10">
        <f>IF('Order Form'!B64=BuckleBreakdown!$C$7,+'Order Form'!I64,0)</f>
        <v>0</v>
      </c>
      <c r="D14" s="5"/>
      <c r="E14" s="4"/>
      <c r="F14" s="5"/>
      <c r="G14" s="5"/>
      <c r="J14" s="10">
        <f>IF('Order Form'!B63=BuckleBreakdown!$J$8,+'Order Form'!I63,0)</f>
        <v>0</v>
      </c>
      <c r="K14" s="5"/>
      <c r="L14" s="5"/>
    </row>
    <row r="15" spans="2:13" ht="17.45" x14ac:dyDescent="0.35">
      <c r="B15" s="10">
        <f>IF('Order Form'!B65=BuckleBreakdown!$B$7,+'Order Form'!I65,0)</f>
        <v>0</v>
      </c>
      <c r="C15" s="10">
        <f>IF('Order Form'!B65=BuckleBreakdown!$C$7,+'Order Form'!I65,0)</f>
        <v>0</v>
      </c>
      <c r="D15" s="11"/>
      <c r="E15" s="4"/>
      <c r="F15" s="5"/>
      <c r="G15" s="5"/>
      <c r="J15" s="10">
        <f>IF('Order Form'!B64=BuckleBreakdown!$J$8,+'Order Form'!I64,0)</f>
        <v>0</v>
      </c>
      <c r="K15" s="5"/>
      <c r="L15" s="5"/>
    </row>
    <row r="16" spans="2:13" ht="14.45" x14ac:dyDescent="0.35">
      <c r="B16" s="10">
        <f>IF('Order Form'!B66=BuckleBreakdown!$B$7,+'Order Form'!I66,0)</f>
        <v>0</v>
      </c>
      <c r="C16" s="10">
        <f>IF('Order Form'!B66=BuckleBreakdown!$C$7,+'Order Form'!I66,0)</f>
        <v>0</v>
      </c>
      <c r="D16" s="5"/>
      <c r="E16" s="4"/>
      <c r="F16" s="5"/>
      <c r="G16" s="5"/>
      <c r="J16" s="10">
        <f>IF('Order Form'!B65=BuckleBreakdown!$J$8,+'Order Form'!I65,0)</f>
        <v>0</v>
      </c>
      <c r="K16" s="5"/>
      <c r="L16" s="5"/>
    </row>
    <row r="17" spans="2:12" ht="14.45" x14ac:dyDescent="0.35">
      <c r="B17" s="10">
        <f>IF('Order Form'!B67=BuckleBreakdown!$B$7,+'Order Form'!I67,0)</f>
        <v>0</v>
      </c>
      <c r="C17" s="10">
        <f>IF('Order Form'!B67=BuckleBreakdown!$C$7,+'Order Form'!I67,0)</f>
        <v>0</v>
      </c>
      <c r="D17" s="12"/>
      <c r="E17" s="4"/>
      <c r="F17" s="5"/>
      <c r="G17" s="5"/>
      <c r="J17" s="10">
        <f>IF('Order Form'!B66=BuckleBreakdown!$J$8,+'Order Form'!I66,0)</f>
        <v>0</v>
      </c>
      <c r="K17" s="5"/>
      <c r="L17" s="5"/>
    </row>
    <row r="18" spans="2:12" ht="14.45" x14ac:dyDescent="0.35">
      <c r="B18" s="10"/>
      <c r="E18" s="4"/>
      <c r="F18" s="5"/>
      <c r="G18" s="5"/>
      <c r="J18" s="10">
        <f>IF('Order Form'!B67=BuckleBreakdown!$J$8,+'Order Form'!I67,0)</f>
        <v>0</v>
      </c>
    </row>
    <row r="19" spans="2:12" ht="14.45" x14ac:dyDescent="0.35">
      <c r="E19" s="4"/>
      <c r="F19" s="5"/>
      <c r="G19" s="5"/>
      <c r="K19" s="1" t="s">
        <v>69</v>
      </c>
      <c r="L19" s="1" t="s">
        <v>73</v>
      </c>
    </row>
    <row r="20" spans="2:12" ht="14.45" x14ac:dyDescent="0.35">
      <c r="B20" s="5"/>
      <c r="C20" s="5"/>
      <c r="D20" s="5"/>
      <c r="E20" s="4"/>
      <c r="F20" s="5"/>
      <c r="G20" s="5"/>
      <c r="K20" s="19">
        <f>SUM(J22:J31)</f>
        <v>0</v>
      </c>
      <c r="L20" s="6" t="str">
        <f>IF(K20&lt;200,"Less Than MOQ",VLOOKUP(K20,BuckleData!$M:$N,2,FALSE))</f>
        <v>Less Than MOQ</v>
      </c>
    </row>
    <row r="21" spans="2:12" ht="14.45" x14ac:dyDescent="0.35">
      <c r="B21" s="5"/>
      <c r="C21" s="6" t="s">
        <v>69</v>
      </c>
      <c r="D21" s="6" t="s">
        <v>73</v>
      </c>
      <c r="E21" s="4"/>
      <c r="F21" s="5"/>
      <c r="G21" s="5"/>
      <c r="J21" t="s">
        <v>39</v>
      </c>
    </row>
    <row r="22" spans="2:12" ht="14.45" x14ac:dyDescent="0.35">
      <c r="B22" s="5"/>
      <c r="C22" s="18">
        <f>SUM(B24:B33)</f>
        <v>0</v>
      </c>
      <c r="D22" s="6" t="str">
        <f>IF(C22&lt;50,"Less Than MOQ",VLOOKUP(C22,BuckleData!$J:$K,2,FALSE))</f>
        <v>Less Than MOQ</v>
      </c>
      <c r="J22" s="17">
        <f>IF('Order Form'!B58=BuckleBreakdown!$J$21,+'Order Form'!I58,0)</f>
        <v>0</v>
      </c>
    </row>
    <row r="23" spans="2:12" ht="14.45" x14ac:dyDescent="0.35">
      <c r="B23" s="5" t="s">
        <v>38</v>
      </c>
      <c r="C23" s="5"/>
      <c r="D23" s="5"/>
      <c r="J23" s="17">
        <f>IF('Order Form'!B59=BuckleBreakdown!$J$21,+'Order Form'!I59,0)</f>
        <v>0</v>
      </c>
    </row>
    <row r="24" spans="2:12" ht="14.45" x14ac:dyDescent="0.35">
      <c r="B24" s="10">
        <f>IF('Order Form'!B58=BuckleBreakdown!$B$23,+'Order Form'!I58,0)</f>
        <v>0</v>
      </c>
      <c r="C24" s="5"/>
      <c r="D24" s="5"/>
      <c r="J24" s="17">
        <f>IF('Order Form'!B60=BuckleBreakdown!$J$21,+'Order Form'!I60,0)</f>
        <v>0</v>
      </c>
    </row>
    <row r="25" spans="2:12" ht="14.45" x14ac:dyDescent="0.35">
      <c r="B25" s="10">
        <f>IF('Order Form'!B59=BuckleBreakdown!$B$23,+'Order Form'!I59,0)</f>
        <v>0</v>
      </c>
      <c r="C25" s="5"/>
      <c r="D25" s="5"/>
      <c r="J25" s="17">
        <f>IF('Order Form'!B61=BuckleBreakdown!$J$21,+'Order Form'!I61,0)</f>
        <v>0</v>
      </c>
    </row>
    <row r="26" spans="2:12" ht="14.45" x14ac:dyDescent="0.35">
      <c r="B26" s="10">
        <f>IF('Order Form'!B60=BuckleBreakdown!$B$23,+'Order Form'!I60,0)</f>
        <v>0</v>
      </c>
      <c r="C26" s="5"/>
      <c r="D26" s="5"/>
      <c r="J26" s="17">
        <f>IF('Order Form'!B62=BuckleBreakdown!$J$21,+'Order Form'!I62,0)</f>
        <v>0</v>
      </c>
    </row>
    <row r="27" spans="2:12" ht="14.45" x14ac:dyDescent="0.35">
      <c r="B27" s="10">
        <f>IF('Order Form'!B61=BuckleBreakdown!$B$23,+'Order Form'!I61,0)</f>
        <v>0</v>
      </c>
      <c r="C27" s="5"/>
      <c r="D27" s="5"/>
      <c r="J27" s="17">
        <f>IF('Order Form'!B63=BuckleBreakdown!$J$21,+'Order Form'!I63,0)</f>
        <v>0</v>
      </c>
    </row>
    <row r="28" spans="2:12" ht="14.45" x14ac:dyDescent="0.35">
      <c r="B28" s="10">
        <f>IF('Order Form'!B62=BuckleBreakdown!$B$23,+'Order Form'!I62,0)</f>
        <v>0</v>
      </c>
      <c r="J28" s="17">
        <f>IF('Order Form'!B64=BuckleBreakdown!$J$21,+'Order Form'!I64,0)</f>
        <v>0</v>
      </c>
    </row>
    <row r="29" spans="2:12" ht="14.45" x14ac:dyDescent="0.35">
      <c r="B29" s="10">
        <f>IF('Order Form'!B63=BuckleBreakdown!$B$23,+'Order Form'!I63,0)</f>
        <v>0</v>
      </c>
      <c r="J29" s="17">
        <f>IF('Order Form'!B65=BuckleBreakdown!$J$21,+'Order Form'!I65,0)</f>
        <v>0</v>
      </c>
    </row>
    <row r="30" spans="2:12" ht="14.45" x14ac:dyDescent="0.35">
      <c r="B30" s="10">
        <f>IF('Order Form'!B64=BuckleBreakdown!$B$23,+'Order Form'!I64,0)</f>
        <v>0</v>
      </c>
      <c r="J30" s="17">
        <f>IF('Order Form'!B66=BuckleBreakdown!$J$21,+'Order Form'!I66,0)</f>
        <v>0</v>
      </c>
    </row>
    <row r="31" spans="2:12" ht="14.45" x14ac:dyDescent="0.35">
      <c r="B31" s="10">
        <f>IF('Order Form'!B65=BuckleBreakdown!$B$23,+'Order Form'!I65,0)</f>
        <v>0</v>
      </c>
      <c r="J31" s="17">
        <f>IF('Order Form'!B67=BuckleBreakdown!$J$21,+'Order Form'!I67,0)</f>
        <v>0</v>
      </c>
    </row>
    <row r="32" spans="2:12" ht="14.45" x14ac:dyDescent="0.35">
      <c r="B32" s="10">
        <f>IF('Order Form'!B66=BuckleBreakdown!$B$23,+'Order Form'!I66,0)</f>
        <v>0</v>
      </c>
      <c r="J32" s="17"/>
    </row>
    <row r="33" spans="2:10" ht="14.45" x14ac:dyDescent="0.35">
      <c r="B33" s="10">
        <f>IF('Order Form'!B67=BuckleBreakdown!$B$23,+'Order Form'!I67,0)</f>
        <v>0</v>
      </c>
      <c r="J33" s="17"/>
    </row>
    <row r="34" spans="2:10" x14ac:dyDescent="0.25">
      <c r="B34" s="1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R E N B U b o U / k i j A A A A 9 Q A A A B I A H A B D b 2 5 m a W c v U G F j a 2 F n Z S 5 4 b W w g o h g A K K A U A A A A A A A A A A A A A A A A A A A A A A A A A A A A h Y 9 B D o I w F E S v Q r q n R d R I y K c s 3 E p i Q j R u m 1 K h E T 6 G F s v d X H g k r y B G U X c u Z 9 5 b z N y v N 0 i H p v Y u q j O 6 x Y T M a E A 8 h b I t N J Y J 6 e 3 R j 0 j K Y S v k S Z T K G 2 U 0 8 W C K h F T W n m P G n H P U z W n b l S w M g h k 7 Z J t c V q o R 5 C P r / 7 K v 0 V i B U h E O + 9 c Y H t J o S V e L c R K w q Y N M 4 5 e H I 3 v S n x L W f W 3 7 T n G F / i 4 H N k V g 7 w v 8 A V B L A w Q U A A I A C A B E Q 0 F R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R E N B U S i K R 7 g O A A A A E Q A A A B M A H A B G b 3 J t d W x h c y 9 T Z W N 0 a W 9 u M S 5 t I K I Y A C i g F A A A A A A A A A A A A A A A A A A A A A A A A A A A A C t O T S 7 J z M 9 T C I b Q h t Y A U E s B A i 0 A F A A C A A g A R E N B U b o U / k i j A A A A 9 Q A A A B I A A A A A A A A A A A A A A A A A A A A A A E N v b m Z p Z y 9 Q Y W N r Y W d l L n h t b F B L A Q I t A B Q A A g A I A E R D Q V E P y u m r p A A A A O k A A A A T A A A A A A A A A A A A A A A A A O 8 A A A B b Q 2 9 u d G V u d F 9 U e X B l c 1 0 u e G 1 s U E s B A i 0 A F A A C A A g A R E N B U S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P + 0 x f 6 g D o J D k k 6 J x 3 U H Q X A A A A A A A g A A A A A A A 2 Y A A M A A A A A Q A A A A 2 9 W 2 d U g E o R / m G Y E l 8 e / h x A A A A A A E g A A A o A A A A B A A A A D T G R 9 / q 8 x c f T 5 s l u 4 c y x x g U A A A A J 5 O E 7 M 9 R A E B 8 z n A Q o c m m i 6 H B / k x y F n i m f v u S R o d l k p n Y E F 2 Q q K O u S 2 R Z M j i s I Q A w n h 6 G b R u W N U x u 7 b t x P e e H i I U e r c W A 6 a a U P e S L I 4 2 d m C Y F A A A A D b b k 3 7 2 d t L A g 1 U L X w I t g E i j C B 1 l < / D a t a M a s h u p > 
</file>

<file path=customXml/itemProps1.xml><?xml version="1.0" encoding="utf-8"?>
<ds:datastoreItem xmlns:ds="http://schemas.openxmlformats.org/officeDocument/2006/customXml" ds:itemID="{D0D640D2-FC25-4829-AF68-979701C32D4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20</vt:i4>
      </vt:variant>
    </vt:vector>
  </HeadingPairs>
  <TitlesOfParts>
    <vt:vector size="33" baseType="lpstr">
      <vt:lpstr>Instruction Sheet</vt:lpstr>
      <vt:lpstr>Price Sheet</vt:lpstr>
      <vt:lpstr>Order Form</vt:lpstr>
      <vt:lpstr>Lists</vt:lpstr>
      <vt:lpstr>Summary Sheet</vt:lpstr>
      <vt:lpstr>ClassicData</vt:lpstr>
      <vt:lpstr>ClassicBreakdown</vt:lpstr>
      <vt:lpstr>BuckleData</vt:lpstr>
      <vt:lpstr>BuckleBreakdown</vt:lpstr>
      <vt:lpstr>Go-In! &amp; Fast Eddie Package BD</vt:lpstr>
      <vt:lpstr>Go-In! &amp; Fast Eddie Data</vt:lpstr>
      <vt:lpstr>Go-In! &amp; Fast Eddie Buckle BD</vt:lpstr>
      <vt:lpstr>Go-In! &amp; Fast Eddie Buckle Data</vt:lpstr>
      <vt:lpstr>BallMarkTool</vt:lpstr>
      <vt:lpstr>CapPrice</vt:lpstr>
      <vt:lpstr>ColorPrint</vt:lpstr>
      <vt:lpstr>CustomBuckle</vt:lpstr>
      <vt:lpstr>CustomBuckleList</vt:lpstr>
      <vt:lpstr>Customization</vt:lpstr>
      <vt:lpstr>CustomRibbon</vt:lpstr>
      <vt:lpstr>Debossed</vt:lpstr>
      <vt:lpstr>Embossed</vt:lpstr>
      <vt:lpstr>Etched</vt:lpstr>
      <vt:lpstr>LogoPlacement</vt:lpstr>
      <vt:lpstr>Packaging</vt:lpstr>
      <vt:lpstr>PriceLevel</vt:lpstr>
      <vt:lpstr>'Order Form'!Print_Titles</vt:lpstr>
      <vt:lpstr>QtyStart</vt:lpstr>
      <vt:lpstr>Start</vt:lpstr>
      <vt:lpstr>Strap</vt:lpstr>
      <vt:lpstr>StrapOnly</vt:lpstr>
      <vt:lpstr>SumStart</vt:lpstr>
      <vt:lpstr>Total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Jewett</dc:creator>
  <cp:lastModifiedBy>Barrett Martens</cp:lastModifiedBy>
  <cp:lastPrinted>2020-01-10T23:24:25Z</cp:lastPrinted>
  <dcterms:created xsi:type="dcterms:W3CDTF">2017-01-10T18:53:54Z</dcterms:created>
  <dcterms:modified xsi:type="dcterms:W3CDTF">2021-01-19T19:05:07Z</dcterms:modified>
</cp:coreProperties>
</file>