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coobydoo/Desktop/ProActive Files 11.19.21/Tempercraft/Order Form/"/>
    </mc:Choice>
  </mc:AlternateContent>
  <xr:revisionPtr revIDLastSave="0" documentId="13_ncr:1_{CF2E3684-524C-B542-905F-372E8673C621}" xr6:coauthVersionLast="46" xr6:coauthVersionMax="47" xr10:uidLastSave="{00000000-0000-0000-0000-000000000000}"/>
  <bookViews>
    <workbookView xWindow="8180" yWindow="500" windowWidth="36300" windowHeight="25320" xr2:uid="{5753A1E7-BEF0-2244-B08A-0348C6C8D14C}"/>
  </bookViews>
  <sheets>
    <sheet name="Sheet1" sheetId="1" r:id="rId1"/>
  </sheets>
  <definedNames>
    <definedName name="_xlnm.Print_Area" localSheetId="0">Sheet1!$A$1:$Z$45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8" i="1" l="1"/>
  <c r="Y40" i="1"/>
  <c r="Y39" i="1"/>
  <c r="Y43" i="1"/>
  <c r="W43" i="1"/>
  <c r="Y28" i="1"/>
  <c r="Y29" i="1"/>
  <c r="Y30" i="1"/>
  <c r="Y31" i="1"/>
  <c r="Y32" i="1"/>
  <c r="Y33" i="1"/>
  <c r="Y34" i="1"/>
  <c r="Y35" i="1"/>
  <c r="Y27" i="1"/>
  <c r="Y23" i="1"/>
  <c r="Y22" i="1"/>
  <c r="Y18" i="1"/>
  <c r="Y17" i="1"/>
  <c r="Y16" i="1"/>
  <c r="Y15" i="1"/>
  <c r="Y11" i="1"/>
  <c r="Y10" i="1"/>
  <c r="Y9" i="1"/>
  <c r="A45" i="1" l="1"/>
  <c r="M45" i="1"/>
  <c r="Z34" i="1"/>
  <c r="Z18" i="1"/>
  <c r="Z17" i="1"/>
  <c r="Z16" i="1"/>
  <c r="Z15" i="1"/>
  <c r="Z11" i="1"/>
  <c r="Z10" i="1"/>
  <c r="Z9" i="1"/>
  <c r="Z30" i="1" l="1"/>
  <c r="Z39" i="1"/>
  <c r="Z38" i="1"/>
  <c r="Z43" i="1"/>
  <c r="Z40" i="1"/>
  <c r="Z29" i="1" l="1"/>
  <c r="Z28" i="1"/>
  <c r="Z22" i="1"/>
  <c r="Z35" i="1"/>
  <c r="Z27" i="1"/>
  <c r="Z23" i="1"/>
  <c r="Z33" i="1"/>
  <c r="Z32" i="1"/>
  <c r="Z31" i="1"/>
  <c r="Y45" i="1" l="1"/>
</calcChain>
</file>

<file path=xl/sharedStrings.xml><?xml version="1.0" encoding="utf-8"?>
<sst xmlns="http://schemas.openxmlformats.org/spreadsheetml/2006/main" count="162" uniqueCount="93">
  <si>
    <t>Black</t>
  </si>
  <si>
    <t>Blue</t>
  </si>
  <si>
    <t>Pewter</t>
  </si>
  <si>
    <t>River</t>
  </si>
  <si>
    <t>Green</t>
  </si>
  <si>
    <t>Lime</t>
  </si>
  <si>
    <t>Carolina</t>
  </si>
  <si>
    <t>Aqua</t>
  </si>
  <si>
    <t>Navy</t>
  </si>
  <si>
    <t>Purple</t>
  </si>
  <si>
    <t>Red</t>
  </si>
  <si>
    <t>Orange</t>
  </si>
  <si>
    <t>White</t>
  </si>
  <si>
    <t>Sport Bottles</t>
  </si>
  <si>
    <t>Turquoise</t>
  </si>
  <si>
    <t>NOTES:</t>
  </si>
  <si>
    <t>Buyer Name</t>
  </si>
  <si>
    <t>Ship To:</t>
  </si>
  <si>
    <t xml:space="preserve"> PO#</t>
  </si>
  <si>
    <t>Buyer Email</t>
  </si>
  <si>
    <t xml:space="preserve"> Order Date</t>
  </si>
  <si>
    <t>Account #</t>
  </si>
  <si>
    <t xml:space="preserve"> In-Hands Date</t>
  </si>
  <si>
    <t>Rep Name</t>
  </si>
  <si>
    <t>Price</t>
  </si>
  <si>
    <t>Qty</t>
  </si>
  <si>
    <t>Wine</t>
  </si>
  <si>
    <t>Sport Lid</t>
  </si>
  <si>
    <t>Tumbler Flip</t>
  </si>
  <si>
    <t>Tumbler 20oz Slider</t>
  </si>
  <si>
    <t>Tumbler 28oz Slider</t>
  </si>
  <si>
    <t>Steel Lid</t>
  </si>
  <si>
    <t>Hot Lid</t>
  </si>
  <si>
    <t>Wine Tumbler Twist</t>
  </si>
  <si>
    <r>
      <t xml:space="preserve">18oz Bottle
</t>
    </r>
    <r>
      <rPr>
        <sz val="8"/>
        <color rgb="FFFF0000"/>
        <rFont val="Arial"/>
        <family val="2"/>
      </rPr>
      <t>$16.00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</si>
  <si>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r>
      <t xml:space="preserve">22oz Bottle
</t>
    </r>
    <r>
      <rPr>
        <sz val="8"/>
        <color rgb="FFFF0000"/>
        <rFont val="Arial"/>
        <family val="2"/>
      </rPr>
      <t>$17.50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</si>
  <si>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r>
      <t xml:space="preserve">32oz Bottle
</t>
    </r>
    <r>
      <rPr>
        <sz val="8"/>
        <color rgb="FFFF0000"/>
        <rFont val="Arial"/>
        <family val="2"/>
      </rPr>
      <t>$20.00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12/Case</t>
    </r>
  </si>
  <si>
    <r>
      <t xml:space="preserve">20oz Tumbler
</t>
    </r>
    <r>
      <rPr>
        <sz val="8"/>
        <color rgb="FFFF0000"/>
        <rFont val="Arial"/>
        <family val="2"/>
      </rPr>
      <t>$16.00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</si>
  <si>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r>
      <t xml:space="preserve">28oz Tumbler
</t>
    </r>
    <r>
      <rPr>
        <sz val="8"/>
        <color rgb="FFFF0000"/>
        <rFont val="Arial"/>
        <family val="2"/>
      </rPr>
      <t>$18.00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12/Case</t>
    </r>
  </si>
  <si>
    <t>Sand</t>
  </si>
  <si>
    <t>Eco Sign</t>
  </si>
  <si>
    <t>POP Tech Card &amp; Easel</t>
  </si>
  <si>
    <t>Rose</t>
  </si>
  <si>
    <t>Coral</t>
  </si>
  <si>
    <t>Burgundy</t>
  </si>
  <si>
    <t>Plum</t>
  </si>
  <si>
    <t>Beer/
Spirits/
Food</t>
  </si>
  <si>
    <t>Straws/
Bands</t>
  </si>
  <si>
    <t>Lids/
Retail Assets</t>
  </si>
  <si>
    <t>Retail Asset
Qty</t>
  </si>
  <si>
    <r>
      <t xml:space="preserve">10oz Rocks Tumbler
</t>
    </r>
    <r>
      <rPr>
        <sz val="8"/>
        <color rgb="FFFF0000"/>
        <rFont val="Arial"/>
        <family val="2"/>
      </rPr>
      <t>$13.50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25/Case</t>
    </r>
  </si>
  <si>
    <r>
      <t xml:space="preserve">750ml Bottle
</t>
    </r>
    <r>
      <rPr>
        <sz val="8"/>
        <color rgb="FFFF0000"/>
        <rFont val="Arial"/>
        <family val="2"/>
      </rPr>
      <t>$17.50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</si>
  <si>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r>
      <t xml:space="preserve">64oz Growler
</t>
    </r>
    <r>
      <rPr>
        <sz val="8"/>
        <color rgb="FFFF0000"/>
        <rFont val="Arial"/>
        <family val="2"/>
      </rPr>
      <t>$30.00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12/Case</t>
    </r>
  </si>
  <si>
    <r>
      <t xml:space="preserve">16oz Pint
</t>
    </r>
    <r>
      <rPr>
        <sz val="8"/>
        <color rgb="FFFF0000"/>
        <rFont val="Arial"/>
        <family val="2"/>
      </rPr>
      <t>$12.50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20/Case</t>
    </r>
  </si>
  <si>
    <r>
      <t xml:space="preserve">Can Cooler
</t>
    </r>
    <r>
      <rPr>
        <sz val="8"/>
        <color rgb="FFFF0000"/>
        <rFont val="Arial"/>
        <family val="2"/>
      </rPr>
      <t>$15.00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</si>
  <si>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t>Straw Lid</t>
  </si>
  <si>
    <r>
      <t xml:space="preserve">32oz Growler
</t>
    </r>
    <r>
      <rPr>
        <sz val="8"/>
        <color rgb="FFFF0000"/>
        <rFont val="Arial"/>
        <family val="2"/>
      </rPr>
      <t>$23.00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12/Case</t>
    </r>
  </si>
  <si>
    <r>
      <t xml:space="preserve">Silicone Band
</t>
    </r>
    <r>
      <rPr>
        <sz val="8"/>
        <color rgb="FFFF0000"/>
        <rFont val="Arial"/>
        <family val="2"/>
      </rPr>
      <t>$0.75</t>
    </r>
  </si>
  <si>
    <t>Total Quantity:</t>
  </si>
  <si>
    <t>Total Price:</t>
  </si>
  <si>
    <r>
      <rPr>
        <sz val="9.8000000000000007"/>
        <color theme="1"/>
        <rFont val="Arial"/>
        <family val="2"/>
      </rPr>
      <t>15oz Food Container</t>
    </r>
    <r>
      <rPr>
        <sz val="10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$15.00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</si>
  <si>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t>Tumblers/
Coffee</t>
  </si>
  <si>
    <r>
      <t xml:space="preserve">12oz Tumbler
</t>
    </r>
    <r>
      <rPr>
        <sz val="8"/>
        <color rgb="FFFF0000"/>
        <rFont val="Arial"/>
        <family val="2"/>
      </rPr>
      <t>$15.00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</si>
  <si>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t>Copper</t>
  </si>
  <si>
    <t>Personalization Type:</t>
  </si>
  <si>
    <t xml:space="preserve"> Order Type:</t>
  </si>
  <si>
    <t>Pink</t>
  </si>
  <si>
    <t xml:space="preserve">POP for Lids &amp; Straws </t>
  </si>
  <si>
    <t>Lid
Qty</t>
  </si>
  <si>
    <t>Metallic</t>
  </si>
  <si>
    <t>Metal 60pc Display</t>
  </si>
  <si>
    <t>Metal 30pc Display</t>
  </si>
  <si>
    <t>POP Cardboard Display</t>
  </si>
  <si>
    <t>Can Cooler Insert</t>
  </si>
  <si>
    <r>
      <t xml:space="preserve">16oz Tumbler
</t>
    </r>
    <r>
      <rPr>
        <sz val="8"/>
        <color rgb="FFFF0000"/>
        <rFont val="Arial"/>
        <family val="2"/>
      </rPr>
      <t xml:space="preserve">$15.50 </t>
    </r>
    <r>
      <rPr>
        <sz val="10"/>
        <color theme="1"/>
        <rFont val="Arial"/>
        <family val="2"/>
      </rPr>
      <t xml:space="preserve"> </t>
    </r>
    <r>
      <rPr>
        <sz val="8"/>
        <color rgb="FF0070C0"/>
        <rFont val="Arial"/>
        <family val="2"/>
      </rPr>
      <t>24/Case</t>
    </r>
  </si>
  <si>
    <r>
      <t xml:space="preserve">Lids </t>
    </r>
    <r>
      <rPr>
        <sz val="8"/>
        <color rgb="FFFF0000"/>
        <rFont val="Arial"/>
        <family val="2"/>
      </rPr>
      <t xml:space="preserve">$3.00
</t>
    </r>
    <r>
      <rPr>
        <sz val="10"/>
        <color theme="1"/>
        <rFont val="Arial"/>
        <family val="2"/>
      </rPr>
      <t xml:space="preserve">Retail Assets </t>
    </r>
    <r>
      <rPr>
        <sz val="8"/>
        <color rgb="FFFF0000"/>
        <rFont val="Arial"/>
        <family val="2"/>
      </rPr>
      <t>FREE</t>
    </r>
  </si>
  <si>
    <r>
      <t xml:space="preserve">The Skinny
</t>
    </r>
    <r>
      <rPr>
        <sz val="8"/>
        <color rgb="FFFF0000"/>
        <rFont val="Arial"/>
        <family val="2"/>
      </rPr>
      <t>$15.00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</si>
  <si>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t>All prices include personalization</t>
  </si>
  <si>
    <r>
      <t xml:space="preserve">10oz Camp Mug**
</t>
    </r>
    <r>
      <rPr>
        <sz val="8"/>
        <color rgb="FFFF0000"/>
        <rFont val="Arial"/>
        <family val="2"/>
      </rPr>
      <t>$15.00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</si>
  <si>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r>
      <t xml:space="preserve">21oz Mug**
</t>
    </r>
    <r>
      <rPr>
        <sz val="8"/>
        <color rgb="FFFF0000"/>
        <rFont val="Arial"/>
        <family val="2"/>
      </rPr>
      <t>$17.00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24/Case</t>
    </r>
  </si>
  <si>
    <r>
      <t xml:space="preserve">8oz Flask**
</t>
    </r>
    <r>
      <rPr>
        <sz val="8"/>
        <color rgb="FFFF0000"/>
        <rFont val="Arial"/>
        <family val="2"/>
      </rPr>
      <t>$15.00</t>
    </r>
    <r>
      <rPr>
        <sz val="8"/>
        <color theme="1"/>
        <rFont val="Arial"/>
        <family val="2"/>
      </rPr>
      <t xml:space="preserve">  </t>
    </r>
    <r>
      <rPr>
        <sz val="8"/>
        <color rgb="FF0070C0"/>
        <rFont val="Arial"/>
        <family val="2"/>
      </rPr>
      <t>60/Case</t>
    </r>
  </si>
  <si>
    <r>
      <t xml:space="preserve">Short Straw
</t>
    </r>
    <r>
      <rPr>
        <sz val="8"/>
        <color rgb="FFFF0000"/>
        <rFont val="Arial"/>
        <family val="2"/>
      </rPr>
      <t>$1.00</t>
    </r>
  </si>
  <si>
    <r>
      <t xml:space="preserve">Tall Straw
</t>
    </r>
    <r>
      <rPr>
        <sz val="8"/>
        <color rgb="FFFF0000"/>
        <rFont val="Arial"/>
        <family val="2"/>
      </rPr>
      <t>$1.00</t>
    </r>
  </si>
  <si>
    <t>Liliac</t>
  </si>
  <si>
    <t>Sunshine</t>
  </si>
  <si>
    <t>Metallic Copper</t>
  </si>
  <si>
    <t>Metallic Rose Gold</t>
  </si>
  <si>
    <t>Metallic Blue</t>
  </si>
  <si>
    <t>Wood</t>
  </si>
  <si>
    <t>SPECIAL COLORS</t>
  </si>
  <si>
    <t>*24 piece minimum order on color printing ** Color printing not available on this item ***Engraving not available on this color</t>
  </si>
  <si>
    <t>Stainless Steel***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</si>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</sst>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#;\-0;;@"/>
    <numFmt numFmtId="165" formatCode="&quot;$&quot;#,##0.00;\-&quot;$&quot;#,##0.00;;@"/>
  </numFmts>
  <fonts count="26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9.8000000000000007"/>
      <color theme="1"/>
      <name val="Arial"/>
      <family val="2"/>
    </font>
    <font>
      <sz val="12"/>
      <color theme="1"/>
      <name val="Arial"/>
      <family val="2"/>
    </font>
    <font>
      <sz val="7.5"/>
      <color theme="1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.5"/>
      <color theme="0"/>
      <name val="Arial"/>
      <family val="2"/>
    </font>
    <font>
      <sz val="8.5"/>
      <color theme="1"/>
      <name val="Arial"/>
      <family val="2"/>
    </font>
    <font>
      <sz val="8"/>
      <name val="Arial"/>
      <family val="2"/>
    </font>
    <font>
      <sz val="7.5"/>
      <color theme="0"/>
      <name val="Arial"/>
      <family val="2"/>
    </font>
    <font>
      <sz val="8"/>
      <color rgb="FFFF0000"/>
      <name val="Calibri (Body)"/>
    </font>
    <font>
      <sz val="11"/>
      <name val="Arial"/>
      <family val="2"/>
    </font>
    <font>
      <sz val="7"/>
      <color theme="1"/>
      <name val="Arial"/>
      <family val="2"/>
    </font>
    <font>
      <sz val="8"/>
      <color rgb="FF000000"/>
      <name val="Segoe UI"/>
      <charset val="1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4E896B"/>
        <bgColor indexed="64"/>
      </patternFill>
    </fill>
    <fill>
      <patternFill patternType="solid">
        <fgColor rgb="FF005A0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AD1B2"/>
        <bgColor indexed="64"/>
      </patternFill>
    </fill>
    <fill>
      <patternFill patternType="solid">
        <fgColor rgb="FF81FFFA"/>
        <bgColor indexed="64"/>
      </patternFill>
    </fill>
    <fill>
      <patternFill patternType="solid">
        <fgColor rgb="FF53C3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F68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EEB"/>
        <bgColor indexed="64"/>
      </patternFill>
    </fill>
    <fill>
      <patternFill patternType="lightUp">
        <fgColor theme="1" tint="0.34998626667073579"/>
        <bgColor auto="1"/>
      </patternFill>
    </fill>
    <fill>
      <patternFill patternType="solid">
        <fgColor rgb="FF0E266F"/>
        <bgColor indexed="64"/>
      </patternFill>
    </fill>
    <fill>
      <patternFill patternType="solid">
        <fgColor rgb="FF0E1C6F"/>
        <bgColor indexed="64"/>
      </patternFill>
    </fill>
    <fill>
      <patternFill patternType="solid">
        <fgColor rgb="FF44266F"/>
        <bgColor indexed="64"/>
      </patternFill>
    </fill>
    <fill>
      <patternFill patternType="solid">
        <fgColor rgb="FF5A1E20"/>
        <bgColor indexed="64"/>
      </patternFill>
    </fill>
    <fill>
      <patternFill patternType="solid">
        <fgColor rgb="FF978B6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963F4"/>
        <bgColor indexed="64"/>
      </patternFill>
    </fill>
    <fill>
      <gradientFill degree="90">
        <stop position="0">
          <color rgb="FFFBC1C1"/>
        </stop>
        <stop position="1">
          <color rgb="FFF38181"/>
        </stop>
      </gradientFill>
    </fill>
    <fill>
      <gradientFill degree="90">
        <stop position="0">
          <color rgb="FF3F90E9"/>
        </stop>
        <stop position="1">
          <color rgb="FF0A2F6A"/>
        </stop>
      </gradientFill>
    </fill>
    <fill>
      <gradientFill degree="90">
        <stop position="0">
          <color rgb="FFF4B678"/>
        </stop>
        <stop position="1">
          <color rgb="FFB65B16"/>
        </stop>
      </gradientFill>
    </fill>
    <fill>
      <patternFill patternType="solid">
        <fgColor rgb="FFCDC3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theme="0" tint="-5.0965910824915313E-2"/>
        </stop>
        <stop position="1">
          <color theme="0" tint="-0.34900967436750391"/>
        </stop>
      </gradientFill>
    </fill>
    <fill>
      <gradientFill degree="90">
        <stop position="0">
          <color rgb="FFBF8555"/>
        </stop>
        <stop position="1">
          <color rgb="FF7D502F"/>
        </stop>
      </gradientFill>
    </fill>
    <fill>
      <patternFill patternType="solid">
        <fgColor theme="0"/>
        <bgColor auto="1"/>
      </patternFill>
    </fill>
    <fill>
      <patternFill patternType="solid">
        <fgColor rgb="FFFFFF00"/>
        <bgColor theme="1" tint="0.34998626667073579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ck">
        <color rgb="FF00AEEB"/>
      </right>
      <top style="medium">
        <color rgb="FF00B0F0"/>
      </top>
      <bottom style="medium">
        <color rgb="FF00B0F0"/>
      </bottom>
      <diagonal/>
    </border>
    <border>
      <left style="thick">
        <color rgb="FF00AEEB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B0F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Fill="0" applyBorder="0">
      <alignment horizontal="center" vertical="center"/>
    </xf>
    <xf numFmtId="0" fontId="6" fillId="0" borderId="3" applyNumberFormat="0" applyBorder="0">
      <alignment horizontal="center" vertical="center"/>
    </xf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Border="1"/>
    <xf numFmtId="0" fontId="0" fillId="0" borderId="0" xfId="0" applyBorder="1"/>
    <xf numFmtId="0" fontId="8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1" fillId="0" borderId="0" xfId="0" applyFont="1" applyFill="1" applyAlignment="1" applyProtection="1"/>
    <xf numFmtId="164" fontId="3" fillId="0" borderId="0" xfId="0" applyNumberFormat="1" applyFont="1" applyFill="1" applyAlignment="1" applyProtection="1">
      <protection hidden="1"/>
    </xf>
    <xf numFmtId="0" fontId="2" fillId="0" borderId="0" xfId="0" applyFont="1" applyFill="1" applyBorder="1"/>
    <xf numFmtId="0" fontId="13" fillId="0" borderId="9" xfId="0" applyFont="1" applyBorder="1" applyAlignment="1" applyProtection="1">
      <alignment horizontal="left" vertical="center" wrapText="1"/>
    </xf>
    <xf numFmtId="0" fontId="18" fillId="17" borderId="28" xfId="0" applyFont="1" applyFill="1" applyBorder="1" applyAlignment="1" applyProtection="1">
      <alignment horizontal="center" textRotation="90"/>
    </xf>
    <xf numFmtId="0" fontId="19" fillId="17" borderId="28" xfId="0" applyFont="1" applyFill="1" applyBorder="1" applyAlignment="1" applyProtection="1">
      <alignment horizontal="center" textRotation="90"/>
    </xf>
    <xf numFmtId="3" fontId="14" fillId="17" borderId="22" xfId="0" applyNumberFormat="1" applyFont="1" applyFill="1" applyBorder="1" applyProtection="1"/>
    <xf numFmtId="3" fontId="14" fillId="17" borderId="26" xfId="0" applyNumberFormat="1" applyFont="1" applyFill="1" applyBorder="1" applyProtection="1"/>
    <xf numFmtId="3" fontId="14" fillId="17" borderId="7" xfId="0" applyNumberFormat="1" applyFont="1" applyFill="1" applyBorder="1" applyProtection="1"/>
    <xf numFmtId="3" fontId="14" fillId="17" borderId="4" xfId="0" applyNumberFormat="1" applyFont="1" applyFill="1" applyBorder="1" applyProtection="1"/>
    <xf numFmtId="3" fontId="14" fillId="17" borderId="25" xfId="0" applyNumberFormat="1" applyFont="1" applyFill="1" applyBorder="1" applyProtection="1"/>
    <xf numFmtId="3" fontId="14" fillId="17" borderId="24" xfId="0" applyNumberFormat="1" applyFont="1" applyFill="1" applyBorder="1" applyProtection="1"/>
    <xf numFmtId="3" fontId="14" fillId="17" borderId="27" xfId="0" applyNumberFormat="1" applyFont="1" applyFill="1" applyBorder="1" applyProtection="1"/>
    <xf numFmtId="3" fontId="14" fillId="17" borderId="6" xfId="0" applyNumberFormat="1" applyFont="1" applyFill="1" applyBorder="1" applyProtection="1"/>
    <xf numFmtId="3" fontId="14" fillId="17" borderId="1" xfId="0" applyNumberFormat="1" applyFont="1" applyFill="1" applyBorder="1" applyProtection="1"/>
    <xf numFmtId="3" fontId="14" fillId="17" borderId="8" xfId="0" applyNumberFormat="1" applyFont="1" applyFill="1" applyBorder="1" applyProtection="1"/>
    <xf numFmtId="3" fontId="14" fillId="17" borderId="30" xfId="0" applyNumberFormat="1" applyFont="1" applyFill="1" applyBorder="1" applyProtection="1"/>
    <xf numFmtId="3" fontId="14" fillId="17" borderId="32" xfId="0" applyNumberFormat="1" applyFont="1" applyFill="1" applyBorder="1" applyProtection="1"/>
    <xf numFmtId="3" fontId="14" fillId="17" borderId="48" xfId="0" applyNumberFormat="1" applyFont="1" applyFill="1" applyBorder="1" applyProtection="1"/>
    <xf numFmtId="0" fontId="1" fillId="0" borderId="49" xfId="0" applyFont="1" applyBorder="1" applyAlignment="1" applyProtection="1">
      <alignment horizontal="left" vertical="center" wrapText="1"/>
    </xf>
    <xf numFmtId="3" fontId="14" fillId="17" borderId="0" xfId="0" applyNumberFormat="1" applyFont="1" applyFill="1" applyBorder="1" applyProtection="1"/>
    <xf numFmtId="0" fontId="21" fillId="2" borderId="13" xfId="0" applyFont="1" applyFill="1" applyBorder="1" applyAlignment="1" applyProtection="1">
      <alignment horizontal="center" textRotation="90"/>
    </xf>
    <xf numFmtId="0" fontId="14" fillId="15" borderId="13" xfId="0" applyFont="1" applyFill="1" applyBorder="1" applyAlignment="1" applyProtection="1">
      <alignment horizontal="center" textRotation="90"/>
    </xf>
    <xf numFmtId="0" fontId="21" fillId="13" borderId="13" xfId="0" applyFont="1" applyFill="1" applyBorder="1" applyAlignment="1" applyProtection="1">
      <alignment horizontal="center" textRotation="90"/>
    </xf>
    <xf numFmtId="0" fontId="21" fillId="3" borderId="13" xfId="0" applyFont="1" applyFill="1" applyBorder="1" applyAlignment="1" applyProtection="1">
      <alignment horizontal="center" textRotation="90"/>
    </xf>
    <xf numFmtId="0" fontId="21" fillId="4" borderId="13" xfId="0" applyFont="1" applyFill="1" applyBorder="1" applyAlignment="1" applyProtection="1">
      <alignment horizontal="center" textRotation="90"/>
    </xf>
    <xf numFmtId="0" fontId="14" fillId="5" borderId="13" xfId="0" applyFont="1" applyFill="1" applyBorder="1" applyAlignment="1" applyProtection="1">
      <alignment horizontal="center" textRotation="90"/>
    </xf>
    <xf numFmtId="0" fontId="14" fillId="6" borderId="13" xfId="0" applyFont="1" applyFill="1" applyBorder="1" applyAlignment="1" applyProtection="1">
      <alignment horizontal="center" textRotation="90"/>
    </xf>
    <xf numFmtId="0" fontId="14" fillId="7" borderId="13" xfId="0" applyFont="1" applyFill="1" applyBorder="1" applyAlignment="1" applyProtection="1">
      <alignment horizontal="center" textRotation="90"/>
    </xf>
    <xf numFmtId="0" fontId="21" fillId="8" borderId="13" xfId="0" applyFont="1" applyFill="1" applyBorder="1" applyAlignment="1" applyProtection="1">
      <alignment horizontal="center" textRotation="90"/>
    </xf>
    <xf numFmtId="0" fontId="21" fillId="9" borderId="13" xfId="0" applyFont="1" applyFill="1" applyBorder="1" applyAlignment="1" applyProtection="1">
      <alignment horizontal="center" textRotation="90"/>
    </xf>
    <xf numFmtId="0" fontId="21" fillId="18" borderId="13" xfId="0" applyFont="1" applyFill="1" applyBorder="1" applyAlignment="1" applyProtection="1">
      <alignment horizontal="center" textRotation="90"/>
    </xf>
    <xf numFmtId="0" fontId="21" fillId="10" borderId="13" xfId="0" applyFont="1" applyFill="1" applyBorder="1" applyAlignment="1" applyProtection="1">
      <alignment horizontal="center" textRotation="90"/>
    </xf>
    <xf numFmtId="0" fontId="14" fillId="23" borderId="13" xfId="0" applyFont="1" applyFill="1" applyBorder="1" applyAlignment="1" applyProtection="1">
      <alignment horizontal="center" textRotation="90"/>
    </xf>
    <xf numFmtId="0" fontId="21" fillId="11" borderId="47" xfId="0" applyFont="1" applyFill="1" applyBorder="1" applyAlignment="1" applyProtection="1">
      <alignment horizontal="center" textRotation="90"/>
    </xf>
    <xf numFmtId="0" fontId="21" fillId="12" borderId="13" xfId="0" applyFont="1" applyFill="1" applyBorder="1" applyAlignment="1" applyProtection="1">
      <alignment horizontal="center" textRotation="90"/>
    </xf>
    <xf numFmtId="0" fontId="21" fillId="21" borderId="13" xfId="0" applyFont="1" applyFill="1" applyBorder="1" applyAlignment="1" applyProtection="1">
      <alignment horizontal="center" textRotation="90"/>
    </xf>
    <xf numFmtId="0" fontId="21" fillId="20" borderId="13" xfId="0" applyFont="1" applyFill="1" applyBorder="1" applyAlignment="1" applyProtection="1">
      <alignment horizontal="center" textRotation="90"/>
    </xf>
    <xf numFmtId="0" fontId="21" fillId="19" borderId="13" xfId="0" applyFont="1" applyFill="1" applyBorder="1" applyAlignment="1" applyProtection="1">
      <alignment horizontal="center" textRotation="90"/>
    </xf>
    <xf numFmtId="0" fontId="21" fillId="24" borderId="20" xfId="0" applyFont="1" applyFill="1" applyBorder="1" applyAlignment="1" applyProtection="1">
      <alignment horizontal="center" textRotation="90"/>
    </xf>
    <xf numFmtId="0" fontId="1" fillId="0" borderId="15" xfId="0" applyFont="1" applyFill="1" applyBorder="1" applyAlignment="1" applyProtection="1">
      <alignment horizontal="center"/>
    </xf>
    <xf numFmtId="0" fontId="19" fillId="17" borderId="43" xfId="0" applyFont="1" applyFill="1" applyBorder="1" applyProtection="1"/>
    <xf numFmtId="0" fontId="21" fillId="2" borderId="3" xfId="0" applyFont="1" applyFill="1" applyBorder="1" applyAlignment="1" applyProtection="1">
      <alignment horizontal="center" textRotation="90"/>
    </xf>
    <xf numFmtId="0" fontId="21" fillId="4" borderId="3" xfId="0" applyFont="1" applyFill="1" applyBorder="1" applyAlignment="1" applyProtection="1">
      <alignment horizontal="center" textRotation="90"/>
    </xf>
    <xf numFmtId="0" fontId="21" fillId="8" borderId="3" xfId="0" applyFont="1" applyFill="1" applyBorder="1" applyAlignment="1" applyProtection="1">
      <alignment horizontal="center" textRotation="90"/>
    </xf>
    <xf numFmtId="0" fontId="1" fillId="0" borderId="0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vertical="top"/>
    </xf>
    <xf numFmtId="0" fontId="10" fillId="0" borderId="0" xfId="0" applyFont="1" applyAlignment="1" applyProtection="1"/>
    <xf numFmtId="0" fontId="8" fillId="0" borderId="12" xfId="0" applyFont="1" applyBorder="1" applyAlignment="1" applyProtection="1">
      <alignment horizontal="left" vertical="center" wrapText="1"/>
    </xf>
    <xf numFmtId="0" fontId="14" fillId="15" borderId="3" xfId="0" applyFont="1" applyFill="1" applyBorder="1" applyAlignment="1" applyProtection="1">
      <alignment horizontal="center" textRotation="90"/>
    </xf>
    <xf numFmtId="0" fontId="21" fillId="3" borderId="3" xfId="0" applyFont="1" applyFill="1" applyBorder="1" applyAlignment="1" applyProtection="1">
      <alignment horizontal="center" textRotation="90"/>
    </xf>
    <xf numFmtId="0" fontId="21" fillId="19" borderId="3" xfId="0" applyFont="1" applyFill="1" applyBorder="1" applyAlignment="1" applyProtection="1">
      <alignment horizontal="center" textRotation="90"/>
    </xf>
    <xf numFmtId="0" fontId="21" fillId="22" borderId="3" xfId="0" applyFont="1" applyFill="1" applyBorder="1" applyAlignment="1" applyProtection="1">
      <alignment horizontal="center" textRotation="9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Border="1" applyProtection="1"/>
    <xf numFmtId="0" fontId="0" fillId="0" borderId="0" xfId="0" applyBorder="1" applyProtection="1"/>
    <xf numFmtId="0" fontId="2" fillId="0" borderId="0" xfId="0" applyFont="1" applyFill="1" applyProtection="1"/>
    <xf numFmtId="0" fontId="0" fillId="0" borderId="0" xfId="0" applyFill="1" applyProtection="1"/>
    <xf numFmtId="164" fontId="14" fillId="0" borderId="16" xfId="0" applyNumberFormat="1" applyFont="1" applyFill="1" applyBorder="1" applyAlignment="1" applyProtection="1">
      <alignment horizontal="center"/>
    </xf>
    <xf numFmtId="164" fontId="14" fillId="0" borderId="18" xfId="0" applyNumberFormat="1" applyFont="1" applyFill="1" applyBorder="1" applyAlignment="1" applyProtection="1">
      <alignment horizontal="center"/>
    </xf>
    <xf numFmtId="164" fontId="14" fillId="0" borderId="17" xfId="0" applyNumberFormat="1" applyFont="1" applyBorder="1" applyAlignment="1" applyProtection="1">
      <alignment horizontal="center"/>
    </xf>
    <xf numFmtId="3" fontId="14" fillId="0" borderId="7" xfId="0" quotePrefix="1" applyNumberFormat="1" applyFont="1" applyFill="1" applyBorder="1" applyAlignment="1" applyProtection="1">
      <alignment horizontal="center"/>
      <protection locked="0"/>
    </xf>
    <xf numFmtId="3" fontId="14" fillId="0" borderId="32" xfId="0" quotePrefix="1" applyNumberFormat="1" applyFont="1" applyFill="1" applyBorder="1" applyAlignment="1" applyProtection="1">
      <alignment horizontal="center"/>
      <protection locked="0"/>
    </xf>
    <xf numFmtId="3" fontId="14" fillId="0" borderId="7" xfId="0" applyNumberFormat="1" applyFont="1" applyFill="1" applyBorder="1" applyAlignment="1" applyProtection="1">
      <alignment horizontal="center"/>
      <protection locked="0"/>
    </xf>
    <xf numFmtId="3" fontId="14" fillId="0" borderId="14" xfId="0" applyNumberFormat="1" applyFont="1" applyFill="1" applyBorder="1" applyAlignment="1" applyProtection="1">
      <alignment horizontal="center"/>
      <protection locked="0"/>
    </xf>
    <xf numFmtId="3" fontId="14" fillId="0" borderId="32" xfId="0" applyNumberFormat="1" applyFont="1" applyFill="1" applyBorder="1" applyAlignment="1" applyProtection="1">
      <alignment horizontal="center"/>
      <protection locked="0"/>
    </xf>
    <xf numFmtId="3" fontId="14" fillId="0" borderId="3" xfId="0" applyNumberFormat="1" applyFont="1" applyFill="1" applyBorder="1" applyAlignment="1" applyProtection="1">
      <alignment horizontal="center"/>
      <protection locked="0"/>
    </xf>
    <xf numFmtId="3" fontId="14" fillId="0" borderId="22" xfId="0" applyNumberFormat="1" applyFont="1" applyFill="1" applyBorder="1" applyAlignment="1" applyProtection="1">
      <alignment horizontal="center"/>
      <protection locked="0"/>
    </xf>
    <xf numFmtId="3" fontId="14" fillId="0" borderId="46" xfId="0" applyNumberFormat="1" applyFont="1" applyFill="1" applyBorder="1" applyAlignment="1" applyProtection="1">
      <alignment horizontal="center"/>
      <protection locked="0"/>
    </xf>
    <xf numFmtId="0" fontId="20" fillId="0" borderId="1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3" fontId="14" fillId="0" borderId="26" xfId="0" quotePrefix="1" applyNumberFormat="1" applyFont="1" applyFill="1" applyBorder="1" applyAlignment="1" applyProtection="1">
      <alignment horizontal="center"/>
      <protection locked="0"/>
    </xf>
    <xf numFmtId="0" fontId="14" fillId="28" borderId="13" xfId="0" applyFont="1" applyFill="1" applyBorder="1" applyAlignment="1" applyProtection="1">
      <alignment horizontal="center" textRotation="90"/>
    </xf>
    <xf numFmtId="0" fontId="14" fillId="30" borderId="47" xfId="0" applyFont="1" applyFill="1" applyBorder="1" applyAlignment="1" applyProtection="1">
      <alignment horizontal="center" textRotation="90"/>
    </xf>
    <xf numFmtId="0" fontId="19" fillId="0" borderId="0" xfId="0" applyFont="1" applyAlignment="1" applyProtection="1">
      <alignment horizontal="center" vertical="top"/>
    </xf>
    <xf numFmtId="0" fontId="22" fillId="0" borderId="0" xfId="0" applyFont="1" applyBorder="1" applyAlignment="1" applyProtection="1"/>
    <xf numFmtId="0" fontId="14" fillId="0" borderId="6" xfId="1" applyFont="1" applyFill="1" applyBorder="1" applyAlignment="1" applyProtection="1">
      <alignment vertical="center"/>
    </xf>
    <xf numFmtId="0" fontId="13" fillId="0" borderId="6" xfId="0" applyFont="1" applyBorder="1" applyAlignment="1" applyProtection="1"/>
    <xf numFmtId="0" fontId="21" fillId="33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center" textRotation="90"/>
    </xf>
    <xf numFmtId="0" fontId="24" fillId="17" borderId="3" xfId="0" applyFont="1" applyFill="1" applyBorder="1" applyProtection="1"/>
    <xf numFmtId="0" fontId="1" fillId="0" borderId="17" xfId="0" applyFont="1" applyFill="1" applyBorder="1" applyAlignment="1" applyProtection="1">
      <alignment horizontal="center" wrapText="1"/>
    </xf>
    <xf numFmtId="3" fontId="14" fillId="17" borderId="28" xfId="0" applyNumberFormat="1" applyFont="1" applyFill="1" applyBorder="1" applyProtection="1"/>
    <xf numFmtId="3" fontId="14" fillId="17" borderId="20" xfId="0" applyNumberFormat="1" applyFont="1" applyFill="1" applyBorder="1" applyProtection="1"/>
    <xf numFmtId="3" fontId="14" fillId="17" borderId="29" xfId="0" applyNumberFormat="1" applyFont="1" applyFill="1" applyBorder="1" applyProtection="1"/>
    <xf numFmtId="3" fontId="14" fillId="17" borderId="21" xfId="0" applyNumberFormat="1" applyFont="1" applyFill="1" applyBorder="1" applyProtection="1"/>
    <xf numFmtId="0" fontId="1" fillId="0" borderId="54" xfId="0" applyFont="1" applyFill="1" applyBorder="1" applyAlignment="1" applyProtection="1">
      <alignment horizontal="center" wrapText="1"/>
    </xf>
    <xf numFmtId="165" fontId="14" fillId="0" borderId="55" xfId="3" applyNumberFormat="1" applyFont="1" applyFill="1" applyBorder="1" applyAlignment="1" applyProtection="1">
      <alignment horizontal="center"/>
    </xf>
    <xf numFmtId="165" fontId="14" fillId="0" borderId="56" xfId="3" applyNumberFormat="1" applyFont="1" applyFill="1" applyBorder="1" applyAlignment="1" applyProtection="1">
      <alignment horizontal="center"/>
    </xf>
    <xf numFmtId="165" fontId="14" fillId="0" borderId="57" xfId="3" applyNumberFormat="1" applyFont="1" applyBorder="1" applyAlignment="1" applyProtection="1">
      <alignment horizontal="center"/>
    </xf>
    <xf numFmtId="165" fontId="14" fillId="0" borderId="19" xfId="3" applyNumberFormat="1" applyFont="1" applyBorder="1" applyAlignment="1" applyProtection="1">
      <alignment horizontal="center"/>
    </xf>
    <xf numFmtId="0" fontId="14" fillId="30" borderId="13" xfId="0" applyFont="1" applyFill="1" applyBorder="1" applyAlignment="1" applyProtection="1">
      <alignment horizontal="center" textRotation="90"/>
    </xf>
    <xf numFmtId="0" fontId="20" fillId="0" borderId="0" xfId="1" applyFont="1" applyBorder="1" applyAlignment="1" applyProtection="1">
      <alignment horizontal="left"/>
    </xf>
    <xf numFmtId="0" fontId="3" fillId="11" borderId="34" xfId="0" applyFont="1" applyFill="1" applyBorder="1" applyAlignment="1" applyProtection="1">
      <alignment horizontal="center" vertical="center"/>
    </xf>
    <xf numFmtId="0" fontId="19" fillId="17" borderId="20" xfId="0" applyFont="1" applyFill="1" applyBorder="1" applyAlignment="1" applyProtection="1">
      <alignment horizontal="center" textRotation="90"/>
    </xf>
    <xf numFmtId="0" fontId="3" fillId="11" borderId="45" xfId="0" applyFont="1" applyFill="1" applyBorder="1" applyAlignment="1" applyProtection="1">
      <alignment horizontal="center" vertical="center"/>
    </xf>
    <xf numFmtId="0" fontId="3" fillId="11" borderId="34" xfId="0" applyFont="1" applyFill="1" applyBorder="1" applyAlignment="1" applyProtection="1">
      <alignment horizontal="center" vertical="center"/>
    </xf>
    <xf numFmtId="0" fontId="3" fillId="11" borderId="35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shrinkToFit="1"/>
      <protection locked="0"/>
    </xf>
    <xf numFmtId="0" fontId="20" fillId="0" borderId="0" xfId="1" applyFont="1" applyBorder="1" applyAlignment="1" applyProtection="1">
      <alignment horizontal="center"/>
    </xf>
    <xf numFmtId="165" fontId="23" fillId="0" borderId="36" xfId="0" applyNumberFormat="1" applyFont="1" applyFill="1" applyBorder="1" applyAlignment="1" applyProtection="1">
      <alignment horizontal="center"/>
    </xf>
    <xf numFmtId="165" fontId="23" fillId="0" borderId="37" xfId="0" applyNumberFormat="1" applyFont="1" applyFill="1" applyBorder="1" applyAlignment="1" applyProtection="1">
      <alignment horizontal="center"/>
    </xf>
    <xf numFmtId="164" fontId="23" fillId="0" borderId="41" xfId="0" applyNumberFormat="1" applyFont="1" applyFill="1" applyBorder="1" applyAlignment="1" applyProtection="1">
      <alignment horizontal="center"/>
    </xf>
    <xf numFmtId="164" fontId="23" fillId="0" borderId="42" xfId="0" applyNumberFormat="1" applyFont="1" applyFill="1" applyBorder="1" applyAlignment="1" applyProtection="1">
      <alignment horizontal="center"/>
    </xf>
    <xf numFmtId="0" fontId="3" fillId="16" borderId="38" xfId="0" applyFont="1" applyFill="1" applyBorder="1" applyAlignment="1" applyProtection="1">
      <alignment horizontal="center" vertical="center"/>
    </xf>
    <xf numFmtId="0" fontId="3" fillId="16" borderId="39" xfId="0" applyFont="1" applyFill="1" applyBorder="1" applyAlignment="1" applyProtection="1">
      <alignment horizontal="center" vertical="center"/>
    </xf>
    <xf numFmtId="0" fontId="3" fillId="16" borderId="4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left" shrinkToFit="1"/>
      <protection locked="0"/>
    </xf>
    <xf numFmtId="0" fontId="20" fillId="0" borderId="0" xfId="1" applyFont="1" applyBorder="1" applyAlignment="1" applyProtection="1">
      <alignment horizontal="left"/>
    </xf>
    <xf numFmtId="0" fontId="1" fillId="0" borderId="52" xfId="0" applyFont="1" applyBorder="1" applyAlignment="1" applyProtection="1">
      <alignment horizontal="center" vertical="center" wrapText="1"/>
    </xf>
    <xf numFmtId="164" fontId="14" fillId="0" borderId="24" xfId="0" applyNumberFormat="1" applyFont="1" applyBorder="1" applyAlignment="1" applyProtection="1">
      <alignment horizontal="center"/>
    </xf>
    <xf numFmtId="164" fontId="14" fillId="0" borderId="29" xfId="0" applyNumberFormat="1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53" xfId="0" applyFont="1" applyFill="1" applyBorder="1" applyAlignment="1" applyProtection="1">
      <alignment horizontal="center" wrapText="1"/>
    </xf>
    <xf numFmtId="0" fontId="15" fillId="0" borderId="25" xfId="1" applyFont="1" applyBorder="1" applyAlignment="1" applyProtection="1">
      <alignment horizontal="left"/>
    </xf>
    <xf numFmtId="0" fontId="15" fillId="0" borderId="6" xfId="1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 shrinkToFit="1"/>
      <protection locked="0"/>
    </xf>
    <xf numFmtId="0" fontId="14" fillId="0" borderId="2" xfId="0" applyFont="1" applyBorder="1" applyAlignment="1" applyProtection="1">
      <alignment horizontal="left" shrinkToFit="1"/>
      <protection locked="0"/>
    </xf>
    <xf numFmtId="0" fontId="15" fillId="0" borderId="4" xfId="4" applyFont="1" applyBorder="1" applyAlignment="1" applyProtection="1">
      <alignment horizontal="left" shrinkToFit="1"/>
      <protection locked="0"/>
    </xf>
    <xf numFmtId="0" fontId="15" fillId="0" borderId="4" xfId="0" applyFont="1" applyBorder="1" applyAlignment="1" applyProtection="1">
      <alignment horizontal="left" shrinkToFit="1"/>
      <protection locked="0"/>
    </xf>
    <xf numFmtId="0" fontId="20" fillId="0" borderId="5" xfId="1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14" fillId="29" borderId="46" xfId="1" applyFont="1" applyFill="1" applyBorder="1" applyAlignment="1" applyProtection="1">
      <alignment horizontal="center" vertical="center"/>
    </xf>
    <xf numFmtId="0" fontId="14" fillId="29" borderId="24" xfId="1" applyFont="1" applyFill="1" applyBorder="1" applyAlignment="1" applyProtection="1">
      <alignment horizontal="center" vertical="center"/>
    </xf>
    <xf numFmtId="0" fontId="14" fillId="29" borderId="27" xfId="1" applyFont="1" applyFill="1" applyBorder="1" applyAlignment="1" applyProtection="1">
      <alignment horizontal="center" vertical="center"/>
    </xf>
    <xf numFmtId="0" fontId="24" fillId="0" borderId="6" xfId="1" applyFont="1" applyBorder="1" applyAlignment="1" applyProtection="1">
      <alignment horizontal="left"/>
    </xf>
    <xf numFmtId="0" fontId="24" fillId="0" borderId="23" xfId="1" applyFont="1" applyBorder="1" applyAlignment="1" applyProtection="1">
      <alignment horizontal="left"/>
    </xf>
    <xf numFmtId="0" fontId="14" fillId="0" borderId="0" xfId="0" applyFont="1" applyAlignment="1" applyProtection="1">
      <alignment horizontal="center" vertical="top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</xf>
    <xf numFmtId="0" fontId="21" fillId="0" borderId="6" xfId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8" fillId="17" borderId="20" xfId="0" applyFont="1" applyFill="1" applyBorder="1" applyAlignment="1" applyProtection="1">
      <alignment horizontal="center" textRotation="90"/>
    </xf>
    <xf numFmtId="3" fontId="14" fillId="0" borderId="26" xfId="0" applyNumberFormat="1" applyFont="1" applyFill="1" applyBorder="1" applyAlignment="1" applyProtection="1">
      <alignment horizontal="center"/>
      <protection locked="0"/>
    </xf>
    <xf numFmtId="3" fontId="14" fillId="0" borderId="50" xfId="0" applyNumberFormat="1" applyFont="1" applyFill="1" applyBorder="1" applyAlignment="1" applyProtection="1">
      <alignment horizontal="center"/>
      <protection locked="0"/>
    </xf>
    <xf numFmtId="3" fontId="14" fillId="0" borderId="44" xfId="0" applyNumberFormat="1" applyFont="1" applyFill="1" applyBorder="1" applyAlignment="1" applyProtection="1">
      <alignment horizontal="center"/>
      <protection locked="0"/>
    </xf>
    <xf numFmtId="3" fontId="14" fillId="0" borderId="30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left" vertical="center" wrapText="1"/>
    </xf>
    <xf numFmtId="164" fontId="14" fillId="0" borderId="32" xfId="0" applyNumberFormat="1" applyFont="1" applyFill="1" applyBorder="1" applyAlignment="1" applyProtection="1">
      <alignment horizontal="center"/>
      <protection locked="0"/>
    </xf>
    <xf numFmtId="3" fontId="14" fillId="0" borderId="7" xfId="0" applyNumberFormat="1" applyFont="1" applyFill="1" applyBorder="1" applyProtection="1">
      <protection locked="0"/>
    </xf>
    <xf numFmtId="3" fontId="14" fillId="0" borderId="4" xfId="0" applyNumberFormat="1" applyFont="1" applyFill="1" applyBorder="1" applyProtection="1">
      <protection locked="0"/>
    </xf>
    <xf numFmtId="3" fontId="14" fillId="0" borderId="22" xfId="0" applyNumberFormat="1" applyFont="1" applyFill="1" applyBorder="1" applyProtection="1">
      <protection locked="0"/>
    </xf>
    <xf numFmtId="0" fontId="19" fillId="34" borderId="28" xfId="0" applyFont="1" applyFill="1" applyBorder="1" applyAlignment="1" applyProtection="1">
      <alignment horizontal="center" textRotation="90"/>
    </xf>
    <xf numFmtId="0" fontId="21" fillId="27" borderId="13" xfId="0" applyFont="1" applyFill="1" applyBorder="1" applyAlignment="1" applyProtection="1">
      <alignment horizontal="center" textRotation="90"/>
    </xf>
    <xf numFmtId="0" fontId="14" fillId="25" borderId="13" xfId="0" applyFont="1" applyFill="1" applyBorder="1" applyAlignment="1" applyProtection="1">
      <alignment horizontal="center" textRotation="90"/>
    </xf>
    <xf numFmtId="0" fontId="21" fillId="32" borderId="28" xfId="0" applyFont="1" applyFill="1" applyBorder="1" applyAlignment="1" applyProtection="1">
      <alignment textRotation="90"/>
    </xf>
    <xf numFmtId="0" fontId="15" fillId="14" borderId="47" xfId="0" applyFont="1" applyFill="1" applyBorder="1" applyAlignment="1" applyProtection="1">
      <alignment horizontal="center" textRotation="90"/>
    </xf>
    <xf numFmtId="0" fontId="14" fillId="25" borderId="47" xfId="0" applyFont="1" applyFill="1" applyBorder="1" applyAlignment="1" applyProtection="1">
      <alignment horizontal="center" textRotation="90"/>
    </xf>
    <xf numFmtId="0" fontId="21" fillId="26" borderId="13" xfId="0" applyFont="1" applyFill="1" applyBorder="1" applyAlignment="1" applyProtection="1">
      <alignment horizontal="center" textRotation="90"/>
    </xf>
    <xf numFmtId="0" fontId="14" fillId="31" borderId="20" xfId="0" applyFont="1" applyFill="1" applyBorder="1" applyAlignment="1" applyProtection="1">
      <alignment textRotation="90"/>
    </xf>
    <xf numFmtId="0" fontId="21" fillId="32" borderId="21" xfId="0" applyFont="1" applyFill="1" applyBorder="1" applyAlignment="1" applyProtection="1">
      <alignment textRotation="90"/>
    </xf>
    <xf numFmtId="0" fontId="14" fillId="31" borderId="28" xfId="0" applyFont="1" applyFill="1" applyBorder="1" applyAlignment="1" applyProtection="1">
      <alignment textRotation="90"/>
    </xf>
  </cellXfs>
  <cellStyles count="5">
    <cellStyle name="Currency" xfId="3" builtinId="4"/>
    <cellStyle name="Hyperlink" xfId="4" builtinId="8"/>
    <cellStyle name="Normal" xfId="0" builtinId="0"/>
    <cellStyle name="TC Headers" xfId="2" xr:uid="{C9071AB1-2BB0-A244-883A-1ECD9439A1FE}"/>
    <cellStyle name="TC Table Contents" xfId="1" xr:uid="{4717E003-53DB-AB42-9EB4-05AB0A424C13}"/>
  </cellStyles>
  <dxfs count="0"/>
  <tableStyles count="0" defaultTableStyle="TableStyleMedium2" defaultPivotStyle="PivotStyleLight16"/>
  <colors>
    <mruColors>
      <color rgb="FFEA9541"/>
      <color rgb="FFE89468"/>
      <color rgb="FFF47D24"/>
      <color rgb="FFCDC3E7"/>
      <color rgb="FFF4B678"/>
      <color rgb="FFF06262"/>
      <color rgb="FFE2680C"/>
      <color rgb="FFC2590A"/>
      <color rgb="FFFCC780"/>
      <color rgb="FFF374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218398</xdr:colOff>
      <xdr:row>3</xdr:row>
      <xdr:rowOff>182379</xdr:rowOff>
    </xdr:from>
    <xdr:to>
      <xdr:col>16</xdr:col>
      <xdr:colOff>162710</xdr:colOff>
      <xdr:row>5</xdr:row>
      <xdr:rowOff>56761</xdr:rowOff>
    </xdr:to>
    <xdr:sp macro="" textlink="">
      <xdr:nvSpPr>
        <xdr:cNvPr id="5" name="CheckBox1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281690</xdr:colOff>
      <xdr:row>3</xdr:row>
      <xdr:rowOff>187376</xdr:rowOff>
    </xdr:from>
    <xdr:to>
      <xdr:col>18</xdr:col>
      <xdr:colOff>105976</xdr:colOff>
      <xdr:row>5</xdr:row>
      <xdr:rowOff>69463</xdr:rowOff>
    </xdr:to>
    <xdr:sp macro="" textlink="">
      <xdr:nvSpPr>
        <xdr:cNvPr id="6" name="CheckBox3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162161</xdr:colOff>
      <xdr:row>0</xdr:row>
      <xdr:rowOff>454040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4078" cy="454040"/>
        </a:xfrm>
        <a:prstGeom prst="rect">
          <a:avLst/>
        </a:prstGeom>
      </xdr:spPr>
    </xdr:pic>
    <xdr:clientData/>
  </xdr:twoCellAnchor>
  <xdr:twoCellAnchor editAs="oneCell">
    <xdr:from>
      <xdr:col>14</xdr:col>
      <xdr:colOff>12700</xdr:colOff>
      <xdr:row>4</xdr:row>
      <xdr:rowOff>25400</xdr:rowOff>
    </xdr:from>
    <xdr:to>
      <xdr:col>16</xdr:col>
      <xdr:colOff>161959</xdr:colOff>
      <xdr:row>5</xdr:row>
      <xdr:rowOff>39021</xdr:rowOff>
    </xdr:to>
    <xdr:sp macro="" textlink="">
      <xdr:nvSpPr>
        <xdr:cNvPr id="1025" name="CheckBox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38100</xdr:colOff>
      <xdr:row>4</xdr:row>
      <xdr:rowOff>25400</xdr:rowOff>
    </xdr:from>
    <xdr:to>
      <xdr:col>18</xdr:col>
      <xdr:colOff>200060</xdr:colOff>
      <xdr:row>5</xdr:row>
      <xdr:rowOff>39021</xdr:rowOff>
    </xdr:to>
    <xdr:sp macro="" textlink="">
      <xdr:nvSpPr>
        <xdr:cNvPr id="1026" name="CheckBox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203200</xdr:colOff>
          <xdr:row>4</xdr:row>
          <xdr:rowOff>12700</xdr:rowOff>
        </xdr:from>
        <xdr:to>
          <xdr:col>17</xdr:col>
          <xdr:colOff>25400</xdr:colOff>
          <xdr:row>5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Event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4</xdr:row>
          <xdr:rowOff>12700</xdr:rowOff>
        </xdr:from>
        <xdr:to>
          <xdr:col>18</xdr:col>
          <xdr:colOff>139700</xdr:colOff>
          <xdr:row>5</xdr:row>
          <xdr:rowOff>50800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Stock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127000</xdr:colOff>
          <xdr:row>4</xdr:row>
          <xdr:rowOff>12700</xdr:rowOff>
        </xdr:from>
        <xdr:to>
          <xdr:col>25</xdr:col>
          <xdr:colOff>508000</xdr:colOff>
          <xdr:row>5</xdr:row>
          <xdr:rowOff>50800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Laser Engraved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495300</xdr:colOff>
          <xdr:row>4</xdr:row>
          <xdr:rowOff>12700</xdr:rowOff>
        </xdr:from>
        <xdr:to>
          <xdr:col>25</xdr:col>
          <xdr:colOff>1409700</xdr:colOff>
          <xdr:row>5</xdr:row>
          <xdr:rowOff>50800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Color Printed*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06CD-56B3-DA4A-9F70-90FC4B379EC5}">
  <sheetPr codeName="Sheet1"/>
  <dimension ref="A1:AB93"/>
  <sheetViews>
    <sheetView showGridLines="0" tabSelected="1" zoomScale="150" zoomScaleNormal="150" zoomScaleSheetLayoutView="193" workbookViewId="0">
      <selection activeCell="B2" sqref="B2:E2"/>
    </sheetView>
  </sheetViews>
  <sheetFormatPr baseColWidth="10" defaultColWidth="11" defaultRowHeight="16"/>
  <cols>
    <col min="1" max="1" width="18.1640625" customWidth="1"/>
    <col min="2" max="24" width="2.83203125" customWidth="1"/>
    <col min="25" max="25" width="3.83203125" customWidth="1"/>
    <col min="26" max="26" width="20" customWidth="1"/>
  </cols>
  <sheetData>
    <row r="1" spans="1:27" ht="46" customHeight="1">
      <c r="A1" s="90" t="s">
        <v>77</v>
      </c>
      <c r="B1" s="90"/>
      <c r="C1" s="90"/>
      <c r="D1" s="90"/>
      <c r="E1" s="90"/>
      <c r="F1" s="90"/>
      <c r="G1" s="90"/>
      <c r="H1" s="90"/>
      <c r="I1" s="90"/>
      <c r="K1" s="89" t="s">
        <v>15</v>
      </c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7" ht="15" customHeight="1">
      <c r="A2" s="109" t="s">
        <v>16</v>
      </c>
      <c r="B2" s="141"/>
      <c r="C2" s="141"/>
      <c r="D2" s="141"/>
      <c r="E2" s="142"/>
      <c r="F2" s="145" t="s">
        <v>17</v>
      </c>
      <c r="G2" s="117"/>
      <c r="H2" s="116"/>
      <c r="I2" s="116"/>
      <c r="J2" s="116"/>
      <c r="K2" s="116"/>
      <c r="L2" s="127" t="s">
        <v>18</v>
      </c>
      <c r="M2" s="127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60"/>
      <c r="AA2" s="5"/>
    </row>
    <row r="3" spans="1:27" ht="15" customHeight="1">
      <c r="A3" s="109" t="s">
        <v>19</v>
      </c>
      <c r="B3" s="143"/>
      <c r="C3" s="144"/>
      <c r="D3" s="144"/>
      <c r="E3" s="144"/>
      <c r="F3" s="132"/>
      <c r="G3" s="132"/>
      <c r="H3" s="131"/>
      <c r="I3" s="131"/>
      <c r="J3" s="131"/>
      <c r="K3" s="131"/>
      <c r="L3" s="127" t="s">
        <v>20</v>
      </c>
      <c r="M3" s="127"/>
      <c r="N3" s="127"/>
      <c r="O3" s="127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60"/>
      <c r="AA3" s="1"/>
    </row>
    <row r="4" spans="1:27" ht="15" customHeight="1">
      <c r="A4" s="109" t="s">
        <v>21</v>
      </c>
      <c r="B4" s="126"/>
      <c r="C4" s="126"/>
      <c r="D4" s="126"/>
      <c r="E4" s="126"/>
      <c r="F4" s="132"/>
      <c r="G4" s="132"/>
      <c r="H4" s="131"/>
      <c r="I4" s="131"/>
      <c r="J4" s="131"/>
      <c r="K4" s="131"/>
      <c r="L4" s="127" t="s">
        <v>22</v>
      </c>
      <c r="M4" s="127"/>
      <c r="N4" s="127"/>
      <c r="O4" s="127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60"/>
      <c r="AA4" s="1"/>
    </row>
    <row r="5" spans="1:27" ht="15" customHeight="1">
      <c r="A5" s="109" t="s">
        <v>23</v>
      </c>
      <c r="B5" s="126"/>
      <c r="C5" s="126"/>
      <c r="D5" s="126"/>
      <c r="E5" s="126"/>
      <c r="F5" s="132"/>
      <c r="G5" s="132"/>
      <c r="H5" s="131"/>
      <c r="I5" s="131"/>
      <c r="J5" s="131"/>
      <c r="K5" s="131"/>
      <c r="L5" s="127" t="s">
        <v>65</v>
      </c>
      <c r="M5" s="127"/>
      <c r="N5" s="127"/>
      <c r="O5" s="133"/>
      <c r="P5" s="133"/>
      <c r="Q5" s="133"/>
      <c r="R5" s="133"/>
      <c r="S5" s="133"/>
      <c r="T5" s="61" t="s">
        <v>64</v>
      </c>
      <c r="U5" s="85"/>
      <c r="V5" s="85"/>
      <c r="W5" s="85"/>
      <c r="X5" s="85"/>
      <c r="Z5" s="61"/>
      <c r="AA5" s="1"/>
    </row>
    <row r="6" spans="1:27" s="68" customFormat="1" ht="8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84"/>
      <c r="U6" s="84"/>
      <c r="V6" s="84"/>
      <c r="W6" s="84"/>
      <c r="X6" s="84"/>
      <c r="Y6" s="117"/>
      <c r="Z6" s="117"/>
      <c r="AA6" s="67"/>
    </row>
    <row r="7" spans="1:27" s="68" customFormat="1" ht="11" customHeight="1" thickBot="1">
      <c r="A7" s="150" t="s">
        <v>90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  <c r="T7" s="147" t="s">
        <v>89</v>
      </c>
      <c r="U7" s="148"/>
      <c r="V7" s="148"/>
      <c r="W7" s="148"/>
      <c r="X7" s="149"/>
      <c r="Y7" s="139"/>
      <c r="Z7" s="140"/>
      <c r="AA7" s="69"/>
    </row>
    <row r="8" spans="1:27" ht="67" customHeight="1">
      <c r="A8" s="7" t="s">
        <v>13</v>
      </c>
      <c r="B8" s="35" t="s">
        <v>0</v>
      </c>
      <c r="C8" s="36" t="s">
        <v>12</v>
      </c>
      <c r="D8" s="37" t="s">
        <v>2</v>
      </c>
      <c r="E8" s="38" t="s">
        <v>3</v>
      </c>
      <c r="F8" s="39" t="s">
        <v>4</v>
      </c>
      <c r="G8" s="40" t="s">
        <v>5</v>
      </c>
      <c r="H8" s="42" t="s">
        <v>7</v>
      </c>
      <c r="I8" s="43" t="s">
        <v>6</v>
      </c>
      <c r="J8" s="44" t="s">
        <v>1</v>
      </c>
      <c r="K8" s="45" t="s">
        <v>8</v>
      </c>
      <c r="L8" s="51" t="s">
        <v>45</v>
      </c>
      <c r="M8" s="46" t="s">
        <v>9</v>
      </c>
      <c r="N8" s="87" t="s">
        <v>83</v>
      </c>
      <c r="O8" s="47" t="s">
        <v>42</v>
      </c>
      <c r="P8" s="108" t="s">
        <v>84</v>
      </c>
      <c r="Q8" s="49" t="s">
        <v>11</v>
      </c>
      <c r="R8" s="48" t="s">
        <v>10</v>
      </c>
      <c r="S8" s="50" t="s">
        <v>44</v>
      </c>
      <c r="T8" s="175" t="s">
        <v>91</v>
      </c>
      <c r="U8" s="167" t="s">
        <v>85</v>
      </c>
      <c r="V8" s="171" t="s">
        <v>86</v>
      </c>
      <c r="W8" s="172" t="s">
        <v>87</v>
      </c>
      <c r="X8" s="174" t="s">
        <v>88</v>
      </c>
      <c r="Y8" s="54" t="s">
        <v>25</v>
      </c>
      <c r="Z8" s="103" t="s">
        <v>24</v>
      </c>
      <c r="AA8" s="1"/>
    </row>
    <row r="9" spans="1:27" ht="27" customHeight="1">
      <c r="A9" s="8" t="s">
        <v>34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82"/>
      <c r="O9" s="78"/>
      <c r="P9" s="78"/>
      <c r="Q9" s="163"/>
      <c r="R9" s="164"/>
      <c r="S9" s="165"/>
      <c r="T9" s="165"/>
      <c r="U9" s="20"/>
      <c r="V9" s="23"/>
      <c r="W9" s="23"/>
      <c r="X9" s="23"/>
      <c r="Y9" s="73">
        <f>IFERROR(IF(SUM(B9:X9)&lt;1,0,SUM(B9:X9)),0)</f>
        <v>0</v>
      </c>
      <c r="Z9" s="104">
        <f>IFERROR(IF(A45&lt;48,Y9*16,IF(A45&lt;72,Y9*15.5,IF(A45&lt;144,Y9*15,IF(A45&lt;288,Y9*14.5,IF(A45&gt;287,Y9*14))))),0)</f>
        <v>0</v>
      </c>
      <c r="AA9" s="1"/>
    </row>
    <row r="10" spans="1:27" ht="27" customHeight="1">
      <c r="A10" s="8" t="s">
        <v>35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6"/>
      <c r="R10" s="76"/>
      <c r="S10" s="76"/>
      <c r="T10" s="86"/>
      <c r="U10" s="86"/>
      <c r="V10" s="86"/>
      <c r="W10" s="86"/>
      <c r="X10" s="86"/>
      <c r="Y10" s="73">
        <f>IFERROR(IF(SUM(B10:X10)&lt;1,0,SUM(B10:X10)),0)</f>
        <v>0</v>
      </c>
      <c r="Z10" s="104">
        <f>IFERROR(IF(A45&lt;48,Y10*17.5,IF(A45&lt;72,Y10*17,IF(A45&lt;144,Y10*16.5,IF(A45&lt;288,Y10*16,IF(A45&gt;287,Y10*15.5))))),0)</f>
        <v>0</v>
      </c>
      <c r="AA10" s="1"/>
    </row>
    <row r="11" spans="1:27" ht="27" customHeight="1" thickBot="1">
      <c r="A11" s="9" t="s">
        <v>36</v>
      </c>
      <c r="B11" s="79"/>
      <c r="C11" s="79"/>
      <c r="D11" s="79"/>
      <c r="E11" s="79"/>
      <c r="F11" s="79"/>
      <c r="G11" s="24"/>
      <c r="H11" s="25"/>
      <c r="I11" s="26"/>
      <c r="J11" s="78"/>
      <c r="K11" s="79"/>
      <c r="L11" s="24"/>
      <c r="M11" s="25"/>
      <c r="N11" s="25"/>
      <c r="O11" s="25"/>
      <c r="P11" s="26"/>
      <c r="Q11" s="79"/>
      <c r="R11" s="79"/>
      <c r="S11" s="27"/>
      <c r="T11" s="27"/>
      <c r="U11" s="27"/>
      <c r="V11" s="27"/>
      <c r="W11" s="27"/>
      <c r="X11" s="27"/>
      <c r="Y11" s="74">
        <f>IFERROR(IF(SUM(B11:X11)&lt;1,0,SUM(B11:X11)),0)</f>
        <v>0</v>
      </c>
      <c r="Z11" s="105">
        <f>IFERROR(IF(A45&lt;48,Y11*20,IF(A45&lt;72,Y11*19.5,IF(A45&lt;144,Y11*19,IF(A45&lt;288,Y11*18.5,IF(A45&gt;287,Y11*18))))),0)</f>
        <v>0</v>
      </c>
      <c r="AA11" s="1"/>
    </row>
    <row r="12" spans="1:27" s="68" customFormat="1" ht="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67"/>
    </row>
    <row r="13" spans="1:27" s="70" customFormat="1" ht="11" customHeight="1" thickBo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4" t="s">
        <v>69</v>
      </c>
      <c r="Q13" s="154"/>
      <c r="R13" s="154"/>
      <c r="S13" s="91"/>
      <c r="T13" s="147" t="s">
        <v>89</v>
      </c>
      <c r="U13" s="148"/>
      <c r="V13" s="148"/>
      <c r="W13" s="148"/>
      <c r="X13" s="149"/>
      <c r="Y13" s="91"/>
      <c r="Z13" s="91"/>
      <c r="AA13" s="69"/>
    </row>
    <row r="14" spans="1:27" ht="67" customHeight="1">
      <c r="A14" s="13" t="s">
        <v>61</v>
      </c>
      <c r="B14" s="35" t="s">
        <v>0</v>
      </c>
      <c r="C14" s="36" t="s">
        <v>12</v>
      </c>
      <c r="D14" s="37" t="s">
        <v>2</v>
      </c>
      <c r="E14" s="38" t="s">
        <v>3</v>
      </c>
      <c r="F14" s="39" t="s">
        <v>4</v>
      </c>
      <c r="G14" s="40" t="s">
        <v>5</v>
      </c>
      <c r="H14" s="42" t="s">
        <v>7</v>
      </c>
      <c r="I14" s="43" t="s">
        <v>6</v>
      </c>
      <c r="J14" s="44" t="s">
        <v>1</v>
      </c>
      <c r="K14" s="45" t="s">
        <v>8</v>
      </c>
      <c r="L14" s="51" t="s">
        <v>45</v>
      </c>
      <c r="M14" s="46" t="s">
        <v>9</v>
      </c>
      <c r="N14" s="87" t="s">
        <v>83</v>
      </c>
      <c r="O14" s="47" t="s">
        <v>42</v>
      </c>
      <c r="P14" s="88" t="s">
        <v>84</v>
      </c>
      <c r="Q14" s="49" t="s">
        <v>11</v>
      </c>
      <c r="R14" s="48" t="s">
        <v>10</v>
      </c>
      <c r="S14" s="50" t="s">
        <v>44</v>
      </c>
      <c r="T14" s="173" t="s">
        <v>91</v>
      </c>
      <c r="U14" s="167" t="s">
        <v>85</v>
      </c>
      <c r="V14" s="171" t="s">
        <v>86</v>
      </c>
      <c r="W14" s="172" t="s">
        <v>87</v>
      </c>
      <c r="X14" s="174" t="s">
        <v>88</v>
      </c>
      <c r="Y14" s="54" t="s">
        <v>25</v>
      </c>
      <c r="Z14" s="103" t="s">
        <v>24</v>
      </c>
      <c r="AA14" s="1"/>
    </row>
    <row r="15" spans="1:27" ht="27" customHeight="1">
      <c r="A15" s="161" t="s">
        <v>74</v>
      </c>
      <c r="B15" s="76"/>
      <c r="C15" s="76"/>
      <c r="D15" s="20"/>
      <c r="E15" s="23"/>
      <c r="F15" s="23"/>
      <c r="G15" s="23"/>
      <c r="H15" s="21"/>
      <c r="I15" s="76"/>
      <c r="J15" s="20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8"/>
      <c r="V15" s="28"/>
      <c r="W15" s="28"/>
      <c r="X15" s="32"/>
      <c r="Y15" s="75">
        <f>IFERROR(IF(SUM(B15:X15)&lt;1,0,SUM(B15:X15)),0)</f>
        <v>0</v>
      </c>
      <c r="Z15" s="106">
        <f>IFERROR(IF(A45&lt;48,Y15*15.5,IF(A45&lt;72,Y15*15,IF(A45&lt;144,Y15*14.5,IF(A45&lt;288,Y15*14,IF(A45&gt;287,Y15*13.5))))),0)</f>
        <v>0</v>
      </c>
      <c r="AA15" s="1"/>
    </row>
    <row r="16" spans="1:27" ht="27" customHeight="1">
      <c r="A16" s="10" t="s">
        <v>37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81"/>
      <c r="O16" s="81"/>
      <c r="P16" s="76"/>
      <c r="Q16" s="76"/>
      <c r="R16" s="76"/>
      <c r="S16" s="81"/>
      <c r="T16" s="81"/>
      <c r="U16" s="82"/>
      <c r="V16" s="81"/>
      <c r="W16" s="81"/>
      <c r="X16" s="76"/>
      <c r="Y16" s="75">
        <f>IFERROR(IF(SUM(B16:X16)&lt;1,0,SUM(B16:X16)),0)</f>
        <v>0</v>
      </c>
      <c r="Z16" s="106">
        <f>IFERROR(IF(A45&lt;48,Y16*16,IF(A45&lt;72,Y16*15.5,IF(A45&lt;144,Y16*15,IF(A45&lt;288,Y16*14.5,IF(A45&gt;287,Y16*14))))),0)</f>
        <v>0</v>
      </c>
      <c r="AA16" s="1"/>
    </row>
    <row r="17" spans="1:28" ht="27" customHeight="1">
      <c r="A17" s="8" t="s">
        <v>38</v>
      </c>
      <c r="B17" s="78"/>
      <c r="C17" s="78"/>
      <c r="D17" s="78"/>
      <c r="E17" s="78"/>
      <c r="F17" s="23"/>
      <c r="G17" s="78"/>
      <c r="H17" s="23"/>
      <c r="I17" s="21"/>
      <c r="J17" s="78"/>
      <c r="K17" s="78"/>
      <c r="L17" s="20"/>
      <c r="M17" s="23"/>
      <c r="N17" s="23"/>
      <c r="O17" s="23"/>
      <c r="P17" s="21"/>
      <c r="Q17" s="78"/>
      <c r="R17" s="78"/>
      <c r="S17" s="23"/>
      <c r="T17" s="28"/>
      <c r="U17" s="28"/>
      <c r="V17" s="28"/>
      <c r="W17" s="23"/>
      <c r="X17" s="32"/>
      <c r="Y17" s="75">
        <f>IFERROR(IF(SUM(B17:X17)&lt;1,0,SUM(B17:X17)),0)</f>
        <v>0</v>
      </c>
      <c r="Z17" s="106">
        <f>IFERROR(IF(A45&lt;48,Y17*18,IF(A45&lt;72,Y17*17.5,IF(A45&lt;144,Y17*17,IF(A45&lt;288,Y17*16.5,IF(A45&gt;287,Y17*16))))),0)</f>
        <v>0</v>
      </c>
      <c r="AA17" s="1"/>
    </row>
    <row r="18" spans="1:28" ht="27" customHeight="1" thickBot="1">
      <c r="A18" s="9" t="s">
        <v>78</v>
      </c>
      <c r="B18" s="79"/>
      <c r="C18" s="80"/>
      <c r="D18" s="25"/>
      <c r="E18" s="26"/>
      <c r="F18" s="79"/>
      <c r="G18" s="24"/>
      <c r="H18" s="25"/>
      <c r="I18" s="25"/>
      <c r="J18" s="26"/>
      <c r="K18" s="79"/>
      <c r="L18" s="24"/>
      <c r="M18" s="25"/>
      <c r="N18" s="25"/>
      <c r="O18" s="25"/>
      <c r="P18" s="25"/>
      <c r="Q18" s="25"/>
      <c r="R18" s="25"/>
      <c r="S18" s="25"/>
      <c r="T18" s="34"/>
      <c r="U18" s="82"/>
      <c r="V18" s="81"/>
      <c r="W18" s="81"/>
      <c r="X18" s="76"/>
      <c r="Y18" s="75">
        <f>IFERROR(IF(SUM(B18:X18)&lt;1,0,SUM(B18:X18)),0)</f>
        <v>0</v>
      </c>
      <c r="Z18" s="107">
        <f>IFERROR(IF(A45&lt;48,Y18*15,IF(A45&lt;72,Y18*14.5,IF(A45&lt;144,Y18*14,IF(A45&lt;288,Y18*13.5,IF(A45&gt;287,Y18*13))))),0)</f>
        <v>0</v>
      </c>
      <c r="AA18" s="1"/>
    </row>
    <row r="19" spans="1:28" s="72" customFormat="1" ht="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71"/>
    </row>
    <row r="20" spans="1:28" s="70" customFormat="1" ht="11" customHeight="1" thickBot="1">
      <c r="A20" s="146"/>
      <c r="B20" s="146"/>
      <c r="C20" s="146"/>
      <c r="D20" s="146"/>
      <c r="E20" s="146"/>
      <c r="F20" s="146"/>
      <c r="G20" s="146"/>
      <c r="H20" s="146"/>
      <c r="I20" s="146"/>
      <c r="J20" s="93" t="s">
        <v>69</v>
      </c>
      <c r="K20" s="93"/>
      <c r="L20" s="147" t="s">
        <v>89</v>
      </c>
      <c r="M20" s="148"/>
      <c r="N20" s="148"/>
      <c r="O20" s="149"/>
      <c r="P20" s="91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69"/>
    </row>
    <row r="21" spans="1:28" ht="67" customHeight="1">
      <c r="A21" s="7" t="s">
        <v>26</v>
      </c>
      <c r="B21" s="35" t="s">
        <v>0</v>
      </c>
      <c r="C21" s="36" t="s">
        <v>12</v>
      </c>
      <c r="D21" s="42" t="s">
        <v>7</v>
      </c>
      <c r="E21" s="52" t="s">
        <v>8</v>
      </c>
      <c r="F21" s="51" t="s">
        <v>45</v>
      </c>
      <c r="G21" s="87" t="s">
        <v>83</v>
      </c>
      <c r="H21" s="47" t="s">
        <v>42</v>
      </c>
      <c r="I21" s="170" t="s">
        <v>43</v>
      </c>
      <c r="J21" s="88" t="s">
        <v>84</v>
      </c>
      <c r="K21" s="50" t="s">
        <v>44</v>
      </c>
      <c r="L21" s="171" t="s">
        <v>86</v>
      </c>
      <c r="M21" s="172" t="s">
        <v>87</v>
      </c>
      <c r="N21" s="19"/>
      <c r="O21" s="18"/>
      <c r="P21" s="19"/>
      <c r="Q21" s="55"/>
      <c r="R21" s="55"/>
      <c r="S21" s="55"/>
      <c r="T21" s="55"/>
      <c r="U21" s="55"/>
      <c r="V21" s="55"/>
      <c r="W21" s="55"/>
      <c r="X21" s="55"/>
      <c r="Y21" s="54" t="s">
        <v>25</v>
      </c>
      <c r="Z21" s="103" t="s">
        <v>24</v>
      </c>
      <c r="AA21" s="1"/>
    </row>
    <row r="22" spans="1:28" ht="27" customHeight="1">
      <c r="A22" s="8" t="s">
        <v>51</v>
      </c>
      <c r="B22" s="78"/>
      <c r="C22" s="78"/>
      <c r="D22" s="2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9"/>
      <c r="R22" s="29"/>
      <c r="S22" s="29"/>
      <c r="T22" s="29"/>
      <c r="U22" s="29"/>
      <c r="V22" s="29"/>
      <c r="W22" s="29"/>
      <c r="X22" s="29"/>
      <c r="Y22" s="73">
        <f>IFERROR(IF(SUM(B22:X22)&lt;1,0,SUM(B22:X22)),0)</f>
        <v>0</v>
      </c>
      <c r="Z22" s="104">
        <f>IFERROR(IF(A45&lt;48,Y22*17.5,IF(A45&lt;72,Y22*17,IF(A45&lt;144,Y22*16.5,IF(A45&lt;288,Y22*16,IF(A45&gt;287,Y22*15.5))))),0)</f>
        <v>0</v>
      </c>
      <c r="AA22" s="1"/>
    </row>
    <row r="23" spans="1:28" ht="27" customHeight="1" thickBot="1">
      <c r="A23" s="11" t="s">
        <v>62</v>
      </c>
      <c r="B23" s="80"/>
      <c r="C23" s="80"/>
      <c r="D23" s="80"/>
      <c r="E23" s="80"/>
      <c r="F23" s="80"/>
      <c r="G23" s="80"/>
      <c r="H23" s="80"/>
      <c r="I23" s="80"/>
      <c r="J23" s="77"/>
      <c r="K23" s="77"/>
      <c r="L23" s="80"/>
      <c r="M23" s="7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73">
        <f>IFERROR(IF(SUM(B23:X23)&lt;1,0,SUM(B23:X23)),0)</f>
        <v>0</v>
      </c>
      <c r="Z23" s="105">
        <f>IFERROR(IF(A45&lt;48,Y23*15,IF(A45&lt;72,Y23*14.5,IF(A45&lt;144,Y23*14,IF(A45&lt;288,Y23*13.5,IF(A45&gt;287,Y23*13))))),0)</f>
        <v>0</v>
      </c>
      <c r="AA23" s="1"/>
    </row>
    <row r="24" spans="1:28" s="72" customFormat="1" ht="5" customHeight="1">
      <c r="A24" s="153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71"/>
    </row>
    <row r="25" spans="1:28" s="59" customFormat="1" ht="11" customHeight="1" thickBot="1">
      <c r="A25" s="134"/>
      <c r="B25" s="134"/>
      <c r="C25" s="134"/>
      <c r="D25" s="134"/>
      <c r="E25" s="134"/>
      <c r="F25" s="134"/>
      <c r="G25" s="134"/>
      <c r="H25" s="135"/>
      <c r="I25" s="147" t="s">
        <v>89</v>
      </c>
      <c r="J25" s="148"/>
      <c r="K25" s="148"/>
      <c r="L25" s="149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8" ht="67" customHeight="1">
      <c r="A26" s="62" t="s">
        <v>46</v>
      </c>
      <c r="B26" s="56" t="s">
        <v>0</v>
      </c>
      <c r="C26" s="63" t="s">
        <v>12</v>
      </c>
      <c r="D26" s="64" t="s">
        <v>3</v>
      </c>
      <c r="E26" s="57" t="s">
        <v>4</v>
      </c>
      <c r="F26" s="58" t="s">
        <v>6</v>
      </c>
      <c r="G26" s="65" t="s">
        <v>8</v>
      </c>
      <c r="H26" s="66" t="s">
        <v>39</v>
      </c>
      <c r="I26" s="167" t="s">
        <v>63</v>
      </c>
      <c r="J26" s="168" t="s">
        <v>86</v>
      </c>
      <c r="K26" s="169" t="s">
        <v>88</v>
      </c>
      <c r="L26" s="156"/>
      <c r="M26" s="18"/>
      <c r="N26" s="19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54" t="s">
        <v>25</v>
      </c>
      <c r="Z26" s="103" t="s">
        <v>24</v>
      </c>
      <c r="AA26" s="1"/>
    </row>
    <row r="27" spans="1:28" ht="27" customHeight="1">
      <c r="A27" s="12" t="s">
        <v>52</v>
      </c>
      <c r="B27" s="81"/>
      <c r="C27" s="30"/>
      <c r="D27" s="21"/>
      <c r="E27" s="81"/>
      <c r="F27" s="21"/>
      <c r="G27" s="81"/>
      <c r="H27" s="23"/>
      <c r="I27" s="23"/>
      <c r="J27" s="23"/>
      <c r="K27" s="23"/>
      <c r="L27" s="23"/>
      <c r="M27" s="23"/>
      <c r="N27" s="28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73">
        <f>IFERROR(IF(SUM(B27:X27)&lt;1,0,SUM(B27:X27)),0)</f>
        <v>0</v>
      </c>
      <c r="Z27" s="104">
        <f>IFERROR(IF(A45&lt;48,Y27*30,IF(A45&lt;72,Y27*29.5,IF(A45&lt;144,Y27*29,IF(A45&lt;288,Y27*28.5,IF(A45&gt;287,Y27*28))))),0)</f>
        <v>0</v>
      </c>
      <c r="AA27" s="1"/>
    </row>
    <row r="28" spans="1:28" ht="27" customHeight="1">
      <c r="A28" s="8" t="s">
        <v>56</v>
      </c>
      <c r="B28" s="81"/>
      <c r="C28" s="30"/>
      <c r="D28" s="23"/>
      <c r="E28" s="23"/>
      <c r="F28" s="23"/>
      <c r="G28" s="28"/>
      <c r="H28" s="23"/>
      <c r="I28" s="23"/>
      <c r="J28" s="23"/>
      <c r="K28" s="28"/>
      <c r="L28" s="23"/>
      <c r="M28" s="23"/>
      <c r="N28" s="28"/>
      <c r="O28" s="23"/>
      <c r="P28" s="28"/>
      <c r="Q28" s="23"/>
      <c r="R28" s="23"/>
      <c r="S28" s="23"/>
      <c r="T28" s="23"/>
      <c r="U28" s="23"/>
      <c r="V28" s="23"/>
      <c r="W28" s="23"/>
      <c r="X28" s="23"/>
      <c r="Y28" s="73">
        <f t="shared" ref="Y28:Y35" si="0">IFERROR(IF(SUM(B28:X28)&lt;1,0,SUM(B28:X28)),0)</f>
        <v>0</v>
      </c>
      <c r="Z28" s="104">
        <f>IFERROR(IF(A45&lt;48,Y28*23,IF(A45&lt;72,Y28*22.5,IF(A45&lt;144,Y28*22,IF(A45&lt;288,Y28*21.5,IF(A45&gt;287,Y28*21))))),0)</f>
        <v>0</v>
      </c>
      <c r="AA28" s="1"/>
      <c r="AB28" s="6"/>
    </row>
    <row r="29" spans="1:28" ht="26" customHeight="1">
      <c r="A29" s="8" t="s">
        <v>79</v>
      </c>
      <c r="B29" s="81"/>
      <c r="C29" s="30"/>
      <c r="D29" s="23"/>
      <c r="E29" s="23"/>
      <c r="F29" s="23"/>
      <c r="G29" s="23"/>
      <c r="H29" s="23"/>
      <c r="I29" s="23"/>
      <c r="J29" s="23"/>
      <c r="K29" s="23"/>
      <c r="L29" s="28"/>
      <c r="M29" s="23"/>
      <c r="N29" s="23"/>
      <c r="O29" s="28"/>
      <c r="P29" s="23"/>
      <c r="Q29" s="23"/>
      <c r="R29" s="23"/>
      <c r="S29" s="23"/>
      <c r="T29" s="23"/>
      <c r="U29" s="23"/>
      <c r="V29" s="23"/>
      <c r="W29" s="23"/>
      <c r="X29" s="23"/>
      <c r="Y29" s="73">
        <f t="shared" si="0"/>
        <v>0</v>
      </c>
      <c r="Z29" s="104">
        <f>IFERROR(IF(A45&lt;48,Y29*17,IF(A45&lt;72,Y29*16.5,IF(A45&lt;144,Y29*16,IF(A45&lt;288,Y29*15.5,IF(A45&gt;287,Y29*15))))),0)</f>
        <v>0</v>
      </c>
      <c r="AA29" s="1"/>
    </row>
    <row r="30" spans="1:28" ht="28" customHeight="1">
      <c r="A30" s="8" t="s">
        <v>53</v>
      </c>
      <c r="B30" s="81"/>
      <c r="C30" s="81"/>
      <c r="D30" s="30"/>
      <c r="E30" s="23"/>
      <c r="F30" s="23"/>
      <c r="G30" s="23"/>
      <c r="H30" s="23"/>
      <c r="I30" s="23"/>
      <c r="J30" s="23"/>
      <c r="K30" s="23"/>
      <c r="L30" s="2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73">
        <f t="shared" si="0"/>
        <v>0</v>
      </c>
      <c r="Z30" s="104">
        <f>IFERROR(IF(A45&lt;48,Y30*12.5,IF(A45&lt;72,Y30*12,IF(A45&lt;144,Y30*11.5,IF(A45&lt;288,Y30*11,IF(A45&gt;287,Y30*10.5))))),0)</f>
        <v>0</v>
      </c>
      <c r="AA30" s="1"/>
    </row>
    <row r="31" spans="1:28" ht="27" customHeight="1">
      <c r="A31" s="8" t="s">
        <v>54</v>
      </c>
      <c r="B31" s="78"/>
      <c r="C31" s="81"/>
      <c r="D31" s="30"/>
      <c r="E31" s="23"/>
      <c r="F31" s="21"/>
      <c r="G31" s="78"/>
      <c r="H31" s="81"/>
      <c r="I31" s="76"/>
      <c r="J31" s="23"/>
      <c r="K31" s="23"/>
      <c r="L31" s="23"/>
      <c r="M31" s="23"/>
      <c r="N31" s="23"/>
      <c r="O31" s="28"/>
      <c r="P31" s="23"/>
      <c r="Q31" s="28"/>
      <c r="R31" s="28"/>
      <c r="S31" s="28"/>
      <c r="T31" s="28"/>
      <c r="U31" s="28"/>
      <c r="V31" s="28"/>
      <c r="W31" s="28"/>
      <c r="X31" s="28"/>
      <c r="Y31" s="73">
        <f t="shared" si="0"/>
        <v>0</v>
      </c>
      <c r="Z31" s="104">
        <f>IFERROR(IF(A45&lt;48,Y31*15,IF(A45&lt;72,Y31*14.5,IF(A45&lt;144,Y31*14,IF(A45&lt;288,Y31*13.5,IF(A45&gt;287,Y31*13))))),0)</f>
        <v>0</v>
      </c>
      <c r="AA31" s="1"/>
    </row>
    <row r="32" spans="1:28" ht="27" customHeight="1">
      <c r="A32" s="8" t="s">
        <v>76</v>
      </c>
      <c r="B32" s="81"/>
      <c r="C32" s="81"/>
      <c r="D32" s="81"/>
      <c r="E32" s="21"/>
      <c r="F32" s="81"/>
      <c r="G32" s="28"/>
      <c r="H32" s="28"/>
      <c r="I32" s="28"/>
      <c r="J32" s="82"/>
      <c r="K32" s="20"/>
      <c r="L32" s="23"/>
      <c r="M32" s="23"/>
      <c r="N32" s="23"/>
      <c r="O32" s="28"/>
      <c r="P32" s="23"/>
      <c r="Q32" s="23"/>
      <c r="R32" s="28"/>
      <c r="S32" s="28"/>
      <c r="T32" s="28"/>
      <c r="U32" s="28"/>
      <c r="V32" s="28"/>
      <c r="W32" s="28"/>
      <c r="X32" s="28"/>
      <c r="Y32" s="73">
        <f t="shared" si="0"/>
        <v>0</v>
      </c>
      <c r="Z32" s="104">
        <f>IFERROR(IF(A45&lt;48,Y32*15,IF(A45&lt;72,Y32*14.5,IF(A45&lt;144,Y32*14,IF(A45&lt;288,Y32*13.5,IF(A45&gt;287,Y32*13))))),0)</f>
        <v>0</v>
      </c>
      <c r="AA32" s="1"/>
    </row>
    <row r="33" spans="1:27" ht="27" customHeight="1">
      <c r="A33" s="10" t="s">
        <v>50</v>
      </c>
      <c r="B33" s="81"/>
      <c r="C33" s="78"/>
      <c r="D33" s="22"/>
      <c r="E33" s="78"/>
      <c r="F33" s="21"/>
      <c r="G33" s="81"/>
      <c r="H33" s="28"/>
      <c r="I33" s="76"/>
      <c r="J33" s="23"/>
      <c r="K33" s="23"/>
      <c r="L33" s="23"/>
      <c r="M33" s="23"/>
      <c r="N33" s="23"/>
      <c r="O33" s="28"/>
      <c r="P33" s="23"/>
      <c r="Q33" s="23"/>
      <c r="R33" s="23"/>
      <c r="S33" s="23"/>
      <c r="T33" s="23"/>
      <c r="U33" s="23"/>
      <c r="V33" s="23"/>
      <c r="W33" s="23"/>
      <c r="X33" s="23"/>
      <c r="Y33" s="73">
        <f t="shared" si="0"/>
        <v>0</v>
      </c>
      <c r="Z33" s="104">
        <f>IFERROR(IF(A45&lt;48,Y33*13.5,IF(A45&lt;72,Y33*13,IF(A45&lt;144,Y33*12.5,IF(A45&lt;288,Y33*12,IF(A45&gt;287,Y33*11.5))))),0)</f>
        <v>0</v>
      </c>
      <c r="AA33" s="1"/>
    </row>
    <row r="34" spans="1:27" ht="27" customHeight="1">
      <c r="A34" s="12" t="s">
        <v>80</v>
      </c>
      <c r="B34" s="78"/>
      <c r="C34" s="160"/>
      <c r="D34" s="22"/>
      <c r="E34" s="81"/>
      <c r="F34" s="21"/>
      <c r="G34" s="81"/>
      <c r="H34" s="81"/>
      <c r="I34" s="76"/>
      <c r="J34" s="28"/>
      <c r="K34" s="76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73">
        <f t="shared" si="0"/>
        <v>0</v>
      </c>
      <c r="Z34" s="104">
        <f>IFERROR(IF(A45&lt;48,Y34*15,IF(A45&lt;72,Y34*14.5,IF(A45&lt;144,Y34*14,IF(A45&lt;288,Y34*13.5,IF(A45&gt;287,Y34*13))))),0)</f>
        <v>0</v>
      </c>
      <c r="AA34" s="1"/>
    </row>
    <row r="35" spans="1:27" ht="27" customHeight="1" thickBot="1">
      <c r="A35" s="11" t="s">
        <v>60</v>
      </c>
      <c r="B35" s="79"/>
      <c r="C35" s="79"/>
      <c r="D35" s="79"/>
      <c r="E35" s="24"/>
      <c r="F35" s="25"/>
      <c r="G35" s="25"/>
      <c r="H35" s="25"/>
      <c r="I35" s="27"/>
      <c r="J35" s="25"/>
      <c r="K35" s="25"/>
      <c r="L35" s="25"/>
      <c r="M35" s="27"/>
      <c r="N35" s="25"/>
      <c r="O35" s="25"/>
      <c r="P35" s="27"/>
      <c r="Q35" s="25"/>
      <c r="R35" s="25"/>
      <c r="S35" s="25"/>
      <c r="T35" s="25"/>
      <c r="U35" s="25"/>
      <c r="V35" s="25"/>
      <c r="W35" s="25"/>
      <c r="X35" s="25"/>
      <c r="Y35" s="73">
        <f t="shared" si="0"/>
        <v>0</v>
      </c>
      <c r="Z35" s="105">
        <f>IFERROR(IF(A45&lt;48,Y35*15,IF(A45&lt;72,Y35*14.5,IF(A45&lt;144,Y35*14,IF(A45&lt;288,Y35*13.5,IF(A45&gt;287,Y35*13))))),0)</f>
        <v>0</v>
      </c>
      <c r="AA35" s="1"/>
    </row>
    <row r="36" spans="1:27" s="70" customFormat="1" ht="5" customHeight="1" thickBo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69"/>
    </row>
    <row r="37" spans="1:27" ht="43" customHeight="1">
      <c r="A37" s="17" t="s">
        <v>47</v>
      </c>
      <c r="B37" s="35" t="s">
        <v>0</v>
      </c>
      <c r="C37" s="36" t="s">
        <v>12</v>
      </c>
      <c r="D37" s="37" t="s">
        <v>2</v>
      </c>
      <c r="E37" s="38" t="s">
        <v>3</v>
      </c>
      <c r="F37" s="39" t="s">
        <v>4</v>
      </c>
      <c r="G37" s="40" t="s">
        <v>5</v>
      </c>
      <c r="H37" s="41" t="s">
        <v>14</v>
      </c>
      <c r="I37" s="42" t="s">
        <v>7</v>
      </c>
      <c r="J37" s="43" t="s">
        <v>6</v>
      </c>
      <c r="K37" s="44" t="s">
        <v>1</v>
      </c>
      <c r="L37" s="45" t="s">
        <v>8</v>
      </c>
      <c r="M37" s="46" t="s">
        <v>9</v>
      </c>
      <c r="N37" s="53" t="s">
        <v>66</v>
      </c>
      <c r="O37" s="47" t="s">
        <v>42</v>
      </c>
      <c r="P37" s="48" t="s">
        <v>10</v>
      </c>
      <c r="Q37" s="49" t="s">
        <v>11</v>
      </c>
      <c r="R37" s="166" t="s">
        <v>92</v>
      </c>
      <c r="S37" s="111"/>
      <c r="T37" s="19"/>
      <c r="U37" s="19"/>
      <c r="V37" s="19"/>
      <c r="W37" s="19"/>
      <c r="X37" s="19"/>
      <c r="Y37" s="54" t="s">
        <v>25</v>
      </c>
      <c r="Z37" s="103" t="s">
        <v>24</v>
      </c>
      <c r="AA37" s="1"/>
    </row>
    <row r="38" spans="1:27" ht="27" customHeight="1">
      <c r="A38" s="10" t="s">
        <v>81</v>
      </c>
      <c r="B38" s="81"/>
      <c r="C38" s="81"/>
      <c r="D38" s="78"/>
      <c r="E38" s="157"/>
      <c r="F38" s="78"/>
      <c r="G38" s="157"/>
      <c r="H38" s="78"/>
      <c r="I38" s="157"/>
      <c r="J38" s="78"/>
      <c r="K38" s="157"/>
      <c r="L38" s="78"/>
      <c r="M38" s="157"/>
      <c r="N38" s="78"/>
      <c r="O38" s="157"/>
      <c r="P38" s="81"/>
      <c r="Q38" s="81"/>
      <c r="R38" s="81"/>
      <c r="S38" s="28"/>
      <c r="T38" s="28"/>
      <c r="U38" s="28"/>
      <c r="V38" s="28"/>
      <c r="W38" s="28"/>
      <c r="X38" s="28"/>
      <c r="Y38" s="73">
        <f>IFERROR(IF(SUM(B38:X38)&lt;1,0,SUM(B38:X38)),0)</f>
        <v>0</v>
      </c>
      <c r="Z38" s="104">
        <f>IFERROR(IF(Y38&gt;0,Y38*1,0),0)</f>
        <v>0</v>
      </c>
      <c r="AA38" s="5"/>
    </row>
    <row r="39" spans="1:27" ht="27" customHeight="1">
      <c r="A39" s="10" t="s">
        <v>82</v>
      </c>
      <c r="B39" s="81"/>
      <c r="C39" s="81"/>
      <c r="D39" s="78"/>
      <c r="E39" s="157"/>
      <c r="F39" s="81"/>
      <c r="G39" s="81"/>
      <c r="H39" s="81"/>
      <c r="I39" s="78"/>
      <c r="J39" s="157"/>
      <c r="K39" s="81"/>
      <c r="L39" s="81"/>
      <c r="M39" s="81"/>
      <c r="N39" s="78"/>
      <c r="O39" s="157"/>
      <c r="P39" s="78"/>
      <c r="Q39" s="81"/>
      <c r="R39" s="81"/>
      <c r="S39" s="28"/>
      <c r="T39" s="28"/>
      <c r="U39" s="28"/>
      <c r="V39" s="28"/>
      <c r="W39" s="28"/>
      <c r="X39" s="28"/>
      <c r="Y39" s="73">
        <f>IFERROR(IF(SUM(B39:X39)&lt;1,0,SUM(B39:X39)),0)</f>
        <v>0</v>
      </c>
      <c r="Z39" s="104">
        <f>IFERROR(IF(Y39&gt;0,Y39*1,0),0)</f>
        <v>0</v>
      </c>
      <c r="AA39" s="5"/>
    </row>
    <row r="40" spans="1:27" ht="27" customHeight="1" thickBot="1">
      <c r="A40" s="33" t="s">
        <v>57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9"/>
      <c r="R40" s="159"/>
      <c r="S40" s="34"/>
      <c r="T40" s="34"/>
      <c r="U40" s="34"/>
      <c r="V40" s="34"/>
      <c r="W40" s="34"/>
      <c r="X40" s="34"/>
      <c r="Y40" s="73">
        <f>IFERROR(IF(SUM(B40:X40)&lt;1,0,SUM(B40:X40)),0)</f>
        <v>0</v>
      </c>
      <c r="Z40" s="105">
        <f>IFERROR(IF(Y40&gt;0,Y40*0.75,0),0)</f>
        <v>0</v>
      </c>
      <c r="AA40" s="5"/>
    </row>
    <row r="41" spans="1:27" s="70" customFormat="1" ht="5" customHeight="1" thickBo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7" ht="88" customHeight="1">
      <c r="A42" s="95" t="s">
        <v>48</v>
      </c>
      <c r="B42" s="96" t="s">
        <v>27</v>
      </c>
      <c r="C42" s="96" t="s">
        <v>55</v>
      </c>
      <c r="D42" s="96" t="s">
        <v>32</v>
      </c>
      <c r="E42" s="96" t="s">
        <v>31</v>
      </c>
      <c r="F42" s="96" t="s">
        <v>29</v>
      </c>
      <c r="G42" s="96" t="s">
        <v>30</v>
      </c>
      <c r="H42" s="96" t="s">
        <v>28</v>
      </c>
      <c r="I42" s="96" t="s">
        <v>33</v>
      </c>
      <c r="J42" s="97"/>
      <c r="K42" s="96" t="s">
        <v>40</v>
      </c>
      <c r="L42" s="96" t="s">
        <v>41</v>
      </c>
      <c r="M42" s="96" t="s">
        <v>67</v>
      </c>
      <c r="N42" s="96" t="s">
        <v>72</v>
      </c>
      <c r="O42" s="96" t="s">
        <v>73</v>
      </c>
      <c r="P42" s="96" t="s">
        <v>71</v>
      </c>
      <c r="Q42" s="96" t="s">
        <v>70</v>
      </c>
      <c r="R42" s="100"/>
      <c r="S42" s="99"/>
      <c r="T42" s="99"/>
      <c r="U42" s="99"/>
      <c r="V42" s="102"/>
      <c r="W42" s="137" t="s">
        <v>49</v>
      </c>
      <c r="X42" s="138"/>
      <c r="Y42" s="98" t="s">
        <v>68</v>
      </c>
      <c r="Z42" s="103" t="s">
        <v>24</v>
      </c>
      <c r="AA42" s="1"/>
    </row>
    <row r="43" spans="1:27" ht="27" customHeight="1" thickBot="1">
      <c r="A43" s="11" t="s">
        <v>75</v>
      </c>
      <c r="B43" s="80"/>
      <c r="C43" s="80"/>
      <c r="D43" s="80"/>
      <c r="E43" s="80"/>
      <c r="F43" s="80"/>
      <c r="G43" s="80"/>
      <c r="H43" s="80"/>
      <c r="I43" s="80"/>
      <c r="J43" s="31"/>
      <c r="K43" s="80"/>
      <c r="L43" s="80"/>
      <c r="M43" s="80"/>
      <c r="N43" s="80"/>
      <c r="O43" s="83"/>
      <c r="P43" s="162"/>
      <c r="Q43" s="162"/>
      <c r="R43" s="25"/>
      <c r="S43" s="25"/>
      <c r="T43" s="25"/>
      <c r="U43" s="25"/>
      <c r="V43" s="101"/>
      <c r="W43" s="129">
        <f>IFERROR(IF(SUM(K43:Q43)&lt;1,0,SUM(K43:Q43)),0)</f>
        <v>0</v>
      </c>
      <c r="X43" s="130"/>
      <c r="Y43" s="74">
        <f>IFERROR(IF(SUM(B43:I43)&lt;1,0,SUM(B43:I43)),0)</f>
        <v>0</v>
      </c>
      <c r="Z43" s="105">
        <f>IFERROR(IF(Y43&gt;0,Y43*3,0),0)</f>
        <v>0</v>
      </c>
      <c r="AA43" s="1"/>
    </row>
    <row r="44" spans="1:27" s="70" customFormat="1" ht="5" customHeight="1" thickBo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69"/>
    </row>
    <row r="45" spans="1:27" s="68" customFormat="1" ht="17" customHeight="1" thickBot="1">
      <c r="A45" s="15">
        <f>SUM(Y27:Y35)+SUM(Y22:Y23)+SUM(Y15:Y18)+SUM(Y9:Y11)</f>
        <v>0</v>
      </c>
      <c r="B45" s="14"/>
      <c r="C45" s="14"/>
      <c r="D45" s="14"/>
      <c r="E45" s="14"/>
      <c r="F45" s="14"/>
      <c r="G45" s="14"/>
      <c r="H45" s="14"/>
      <c r="I45" s="122" t="s">
        <v>58</v>
      </c>
      <c r="J45" s="123"/>
      <c r="K45" s="123"/>
      <c r="L45" s="124"/>
      <c r="M45" s="120">
        <f>IFERROR(SUM(Y9:Y11)+SUM(Y15:Y18)+SUM(Y22:Y23)+SUM(Y27:Y35)+SUM(Y38:Y40)+W43+Y43,0)</f>
        <v>0</v>
      </c>
      <c r="N45" s="121"/>
      <c r="O45" s="112" t="s">
        <v>59</v>
      </c>
      <c r="P45" s="113"/>
      <c r="Q45" s="113"/>
      <c r="R45" s="113"/>
      <c r="S45" s="114"/>
      <c r="T45" s="110"/>
      <c r="U45" s="110"/>
      <c r="V45" s="110"/>
      <c r="W45" s="110"/>
      <c r="X45" s="110"/>
      <c r="Y45" s="118">
        <f>IFERROR(SUM(Z9:Z11)+SUM(Z15:Z18)+SUM(Z22:Z23)+SUM(Z27:Z35)+SUM(Z38:Z40)+Z43,0)</f>
        <v>0</v>
      </c>
      <c r="Z45" s="119"/>
      <c r="AA45" s="67"/>
    </row>
    <row r="46" spans="1:27">
      <c r="A46" s="3"/>
      <c r="B46" s="3"/>
      <c r="C46" s="4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1"/>
    </row>
    <row r="49" spans="1:2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1"/>
    </row>
    <row r="50" spans="1:2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1"/>
    </row>
    <row r="51" spans="1:2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1"/>
    </row>
    <row r="52" spans="1:27">
      <c r="A52" s="2"/>
      <c r="B52" s="3"/>
      <c r="C52" s="4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"/>
    </row>
    <row r="53" spans="1:2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"/>
    </row>
    <row r="54" spans="1:2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"/>
    </row>
    <row r="55" spans="1:27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"/>
    </row>
    <row r="56" spans="1:2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"/>
    </row>
    <row r="57" spans="1:27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"/>
    </row>
    <row r="58" spans="1:2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1"/>
    </row>
    <row r="59" spans="1:2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"/>
    </row>
    <row r="60" spans="1:2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"/>
    </row>
    <row r="61" spans="1:2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"/>
    </row>
    <row r="62" spans="1:2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1"/>
    </row>
    <row r="63" spans="1:2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"/>
    </row>
    <row r="64" spans="1:27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7">
      <c r="A93" s="1"/>
    </row>
  </sheetData>
  <sheetProtection sheet="1" selectLockedCells="1"/>
  <mergeCells count="50">
    <mergeCell ref="M1:Z1"/>
    <mergeCell ref="T13:X13"/>
    <mergeCell ref="L20:O20"/>
    <mergeCell ref="A12:O12"/>
    <mergeCell ref="K24:Z24"/>
    <mergeCell ref="A24:H24"/>
    <mergeCell ref="I24:J24"/>
    <mergeCell ref="P13:R13"/>
    <mergeCell ref="A13:O13"/>
    <mergeCell ref="A19:I19"/>
    <mergeCell ref="J19:K19"/>
    <mergeCell ref="W42:X42"/>
    <mergeCell ref="Y7:Z7"/>
    <mergeCell ref="Q6:S6"/>
    <mergeCell ref="B2:E2"/>
    <mergeCell ref="B4:E4"/>
    <mergeCell ref="B3:E3"/>
    <mergeCell ref="F2:G2"/>
    <mergeCell ref="L2:M2"/>
    <mergeCell ref="N2:Y2"/>
    <mergeCell ref="A20:I20"/>
    <mergeCell ref="I25:L25"/>
    <mergeCell ref="A7:S7"/>
    <mergeCell ref="T7:X7"/>
    <mergeCell ref="O5:S5"/>
    <mergeCell ref="A25:H25"/>
    <mergeCell ref="P12:R12"/>
    <mergeCell ref="S12:Z12"/>
    <mergeCell ref="A36:Z36"/>
    <mergeCell ref="P4:Y4"/>
    <mergeCell ref="L4:O4"/>
    <mergeCell ref="P3:Y3"/>
    <mergeCell ref="H4:K4"/>
    <mergeCell ref="L3:O3"/>
    <mergeCell ref="O45:S45"/>
    <mergeCell ref="L19:Z19"/>
    <mergeCell ref="H2:K2"/>
    <mergeCell ref="Y6:Z6"/>
    <mergeCell ref="A6:P6"/>
    <mergeCell ref="Y45:Z45"/>
    <mergeCell ref="M45:N45"/>
    <mergeCell ref="I45:L45"/>
    <mergeCell ref="A44:Z44"/>
    <mergeCell ref="B5:E5"/>
    <mergeCell ref="L5:N5"/>
    <mergeCell ref="A41:Z41"/>
    <mergeCell ref="W43:X43"/>
    <mergeCell ref="H3:K3"/>
    <mergeCell ref="H5:K5"/>
    <mergeCell ref="F3:G5"/>
  </mergeCells>
  <printOptions horizontalCentered="1" verticalCentered="1"/>
  <pageMargins left="0.5" right="0.5" top="0.5" bottom="0.5" header="0" footer="0"/>
  <pageSetup scale="96" fitToHeight="2" orientation="landscape" r:id="rId1"/>
  <rowBreaks count="1" manualBreakCount="1">
    <brk id="24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13</xdr:col>
                    <xdr:colOff>203200</xdr:colOff>
                    <xdr:row>4</xdr:row>
                    <xdr:rowOff>12700</xdr:rowOff>
                  </from>
                  <to>
                    <xdr:col>17</xdr:col>
                    <xdr:colOff>25400</xdr:colOff>
                    <xdr:row>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16</xdr:col>
                    <xdr:colOff>50800</xdr:colOff>
                    <xdr:row>4</xdr:row>
                    <xdr:rowOff>12700</xdr:rowOff>
                  </from>
                  <to>
                    <xdr:col>18</xdr:col>
                    <xdr:colOff>139700</xdr:colOff>
                    <xdr:row>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23</xdr:col>
                    <xdr:colOff>127000</xdr:colOff>
                    <xdr:row>4</xdr:row>
                    <xdr:rowOff>12700</xdr:rowOff>
                  </from>
                  <to>
                    <xdr:col>25</xdr:col>
                    <xdr:colOff>508000</xdr:colOff>
                    <xdr:row>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25</xdr:col>
                    <xdr:colOff>495300</xdr:colOff>
                    <xdr:row>4</xdr:row>
                    <xdr:rowOff>12700</xdr:rowOff>
                  </from>
                  <to>
                    <xdr:col>25</xdr:col>
                    <xdr:colOff>1409700</xdr:colOff>
                    <xdr:row>5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Burdick</dc:creator>
  <cp:lastModifiedBy>Paul Burdick</cp:lastModifiedBy>
  <cp:lastPrinted>2021-09-09T18:06:16Z</cp:lastPrinted>
  <dcterms:created xsi:type="dcterms:W3CDTF">2020-12-16T16:41:09Z</dcterms:created>
  <dcterms:modified xsi:type="dcterms:W3CDTF">2022-09-01T20:52:56Z</dcterms:modified>
</cp:coreProperties>
</file>